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3280" windowHeight="13200"/>
  </bookViews>
  <sheets>
    <sheet name="4.5 (4.2)" sheetId="17" r:id="rId1"/>
    <sheet name="F Specific output (4.2.2)(1)" sheetId="31" r:id="rId2"/>
    <sheet name="F Specific output (4.2.2)(3)" sheetId="33" r:id="rId3"/>
    <sheet name="F Specific result (4.2.2)(1)" sheetId="34" r:id="rId4"/>
    <sheet name="F Specific result (4.2.2)(3)" sheetId="36" r:id="rId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2" i="17" l="1"/>
  <c r="D40" i="17"/>
  <c r="D39" i="17"/>
  <c r="D38" i="17"/>
  <c r="D37" i="17"/>
  <c r="D36" i="17"/>
  <c r="D35" i="17"/>
  <c r="D34" i="17"/>
  <c r="D33" i="17"/>
  <c r="C42" i="17" l="1"/>
  <c r="A42" i="17"/>
  <c r="C41" i="17"/>
  <c r="A41" i="17"/>
  <c r="C40" i="17"/>
  <c r="A40" i="17"/>
  <c r="C39" i="17"/>
  <c r="A39" i="17"/>
  <c r="C38" i="17"/>
  <c r="A38" i="17"/>
  <c r="C37" i="17"/>
  <c r="A37" i="17"/>
  <c r="C36" i="17"/>
  <c r="A36" i="17"/>
  <c r="C35" i="17"/>
  <c r="A35" i="17"/>
  <c r="C34" i="17"/>
  <c r="B34" i="17"/>
  <c r="A34" i="17"/>
  <c r="C33" i="17"/>
  <c r="B33" i="17"/>
  <c r="A33" i="17"/>
  <c r="C32" i="17"/>
  <c r="B32" i="17"/>
  <c r="A32" i="17"/>
  <c r="C31" i="17"/>
  <c r="B31" i="17"/>
  <c r="A31" i="17"/>
  <c r="C23" i="17" l="1"/>
  <c r="E19" i="17"/>
  <c r="E23" i="17" s="1"/>
  <c r="E17" i="17"/>
  <c r="E11" i="17" l="1"/>
  <c r="E9" i="17"/>
  <c r="E5" i="17"/>
  <c r="G13" i="17" l="1"/>
  <c r="G9" i="17"/>
  <c r="B42" i="17" l="1"/>
  <c r="B41" i="17"/>
  <c r="B39" i="17"/>
  <c r="B40" i="17"/>
  <c r="B38" i="17"/>
  <c r="B37" i="17"/>
  <c r="B36" i="17"/>
  <c r="B35" i="17"/>
  <c r="I42" i="17" l="1"/>
  <c r="I41" i="17"/>
  <c r="I40" i="17"/>
  <c r="I39" i="17"/>
  <c r="I38" i="17"/>
  <c r="H38" i="17"/>
  <c r="I37" i="17"/>
  <c r="H37" i="17"/>
  <c r="I36" i="17"/>
  <c r="H36" i="17"/>
  <c r="I35" i="17"/>
  <c r="H35" i="17"/>
  <c r="O25" i="17"/>
  <c r="P25" i="17"/>
  <c r="I34" i="17"/>
  <c r="I33" i="17"/>
  <c r="I32" i="17"/>
  <c r="H32" i="17"/>
  <c r="I31" i="17"/>
  <c r="H31" i="17"/>
  <c r="H43" i="17" l="1"/>
  <c r="I43" i="17"/>
  <c r="E26" i="17"/>
  <c r="C26" i="17"/>
  <c r="G19" i="17"/>
  <c r="F19" i="17"/>
  <c r="B19" i="17"/>
  <c r="E21" i="17"/>
  <c r="E25" i="17" s="1"/>
  <c r="C21" i="17"/>
  <c r="C25" i="17" s="1"/>
  <c r="G17" i="17"/>
  <c r="F17" i="17"/>
  <c r="B17" i="17"/>
  <c r="A3" i="36" l="1"/>
  <c r="A4" i="36" s="1"/>
  <c r="A5" i="36" s="1"/>
  <c r="A6" i="36" s="1"/>
  <c r="A7" i="36" s="1"/>
  <c r="A8" i="36" s="1"/>
  <c r="A9" i="36" s="1"/>
  <c r="A10" i="36" s="1"/>
  <c r="A11" i="36" s="1"/>
  <c r="A12" i="36" s="1"/>
  <c r="A13" i="36" s="1"/>
  <c r="A14" i="36" s="1"/>
  <c r="A15" i="36" s="1"/>
  <c r="A16" i="36" s="1"/>
  <c r="A17" i="36" s="1"/>
  <c r="A18" i="36" s="1"/>
  <c r="A19" i="36" s="1"/>
  <c r="A3" i="34" l="1"/>
  <c r="A4" i="34" s="1"/>
  <c r="A5" i="34" s="1"/>
  <c r="A6" i="34" s="1"/>
  <c r="A7" i="34" s="1"/>
  <c r="A8" i="34" s="1"/>
  <c r="A9" i="34" s="1"/>
  <c r="A10" i="34" s="1"/>
  <c r="A11" i="34" s="1"/>
  <c r="A12" i="34" s="1"/>
  <c r="A13" i="34" s="1"/>
  <c r="A14" i="34" s="1"/>
  <c r="A15" i="34" s="1"/>
  <c r="A16" i="34" s="1"/>
  <c r="A17" i="34" s="1"/>
  <c r="A18" i="34" s="1"/>
  <c r="A19" i="34" s="1"/>
  <c r="A3" i="33"/>
  <c r="A4" i="33" s="1"/>
  <c r="A5" i="33" s="1"/>
  <c r="A6" i="33" s="1"/>
  <c r="A7" i="33" s="1"/>
  <c r="A8" i="33" s="1"/>
  <c r="A9" i="33" s="1"/>
  <c r="A10" i="33" s="1"/>
  <c r="A11" i="33" s="1"/>
  <c r="A12" i="33" s="1"/>
  <c r="A13" i="33" s="1"/>
  <c r="A14" i="33" s="1"/>
  <c r="A15" i="33" s="1"/>
  <c r="A16" i="33" s="1"/>
  <c r="A17" i="33" s="1"/>
  <c r="A18" i="33" s="1"/>
  <c r="A19" i="33" s="1"/>
  <c r="A3" i="31"/>
  <c r="A4" i="31" s="1"/>
  <c r="A5" i="31" s="1"/>
  <c r="A6" i="31" s="1"/>
  <c r="A7" i="31" s="1"/>
  <c r="A8" i="31" s="1"/>
  <c r="A9" i="31" s="1"/>
  <c r="A10" i="31" s="1"/>
  <c r="A11" i="31" s="1"/>
  <c r="A12" i="31" s="1"/>
  <c r="A13" i="31" s="1"/>
  <c r="A14" i="31" s="1"/>
  <c r="A15" i="31" s="1"/>
  <c r="A16" i="31" s="1"/>
  <c r="A17" i="31" s="1"/>
  <c r="A18" i="31" s="1"/>
  <c r="A19" i="31" s="1"/>
  <c r="B9" i="17" l="1"/>
  <c r="B7" i="17"/>
  <c r="B5" i="17"/>
  <c r="G23" i="17" l="1"/>
  <c r="B23" i="17"/>
  <c r="G21" i="17"/>
  <c r="B21" i="17"/>
  <c r="B13" i="17"/>
  <c r="F21" i="17"/>
  <c r="F13" i="17"/>
  <c r="F23" i="17"/>
  <c r="F9" i="17" l="1"/>
  <c r="G7" i="17"/>
  <c r="G26" i="17" s="1"/>
  <c r="F7" i="17"/>
  <c r="F26" i="17" s="1"/>
  <c r="G5" i="17"/>
  <c r="G25" i="17" s="1"/>
  <c r="F5" i="17"/>
  <c r="F25" i="17" l="1"/>
</calcChain>
</file>

<file path=xl/sharedStrings.xml><?xml version="1.0" encoding="utf-8"?>
<sst xmlns="http://schemas.openxmlformats.org/spreadsheetml/2006/main" count="365" uniqueCount="126">
  <si>
    <t>Ministry of education, science and sport</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</si>
  <si>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</si>
  <si>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</si>
  <si>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</si>
  <si>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</si>
  <si>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</si>
  <si>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</si>
  <si>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</si>
  <si>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</si>
  <si>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</si>
  <si>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</si>
  <si>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</si>
  <si>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</si>
  <si>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</si>
  <si>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</si>
  <si>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</si>
  <si>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</si>
  <si>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</si>
  <si>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</si>
  <si>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</si>
  <si>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</si>
  <si>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</si>
  <si>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r>
      <rPr>
        <b/>
        <sz val="11"/>
        <rFont val="Calibri"/>
        <family val="2"/>
        <scheme val="minor"/>
      </rPr>
      <t xml:space="preserve">149 </t>
    </r>
    <r>
      <rPr>
        <sz val="11"/>
        <rFont val="Calibri"/>
        <family val="2"/>
        <scheme val="minor"/>
      </rPr>
      <t>Support for primary to secondary education (excluding infrastructure)(Parama pradiniam ir pagrindiniam ugdymui (išskyrus infrastruktūrą)</t>
    </r>
  </si>
  <si>
    <t>EECO11</t>
  </si>
  <si>
    <t>Participants with tertiary education (Asmenys, turintys aukštąįį išsilavinimą)</t>
  </si>
  <si>
    <t>Capital Region</t>
  </si>
  <si>
    <t>ESF+</t>
  </si>
  <si>
    <t>Number of persons
(asmenys)</t>
  </si>
  <si>
    <t>n/a</t>
  </si>
  <si>
    <t>project data</t>
  </si>
  <si>
    <t xml:space="preserve">The projected value of re-qualification of participants or acquisition of educational qualification after one and a half year of studies, in relation to inflation, by average 6.670 Eur.
The projected value of the indicator in the Capital Region: 12.406.858 Eur / 6.670 Eur = 1.860.
The projected value of the indicator for 2024 will be 15 percent of the projected value for 2029: 1.860  * 15 percent = 279 ~ 280. Estimation is made on the basis of financing part paid at the end of the year four of the period 2014–2020. </t>
  </si>
  <si>
    <t>EECR03</t>
  </si>
  <si>
    <t>Participants gaining a qualification upon leaving (Dalyviai, pasibaigus jų dalyvavimui įgyjantys kvalifikaciją)</t>
  </si>
  <si>
    <t>Mid-West Lithuania Region</t>
  </si>
  <si>
    <t xml:space="preserve">The projected value of re-qualification of participants or acquisition of educational qualification after one and a half year of studies, in relation to inflation, by average 6.670 Eur.
The projected value of the indicator in Mid-West Lithuania Region: 43.896.716 Eur / 6.670 = 6.581 ~ 6.580.
The projected value of the indicator for 2024 will be 15 percent of the projected value for 2029: 6.580 * 15 percent = 987 ~ 990. Estimation is made on the basis of financing part paid at the end of the year four of the period 2014–2020. </t>
  </si>
  <si>
    <r>
      <rPr>
        <b/>
        <sz val="11"/>
        <rFont val="Calibri"/>
        <family val="2"/>
        <scheme val="minor"/>
      </rPr>
      <t>150</t>
    </r>
    <r>
      <rPr>
        <sz val="11"/>
        <rFont val="Calibri"/>
        <family val="2"/>
        <scheme val="minor"/>
      </rPr>
      <t xml:space="preserve"> Support for tertiary education (excluding infrastructure)(Parama tretiniam mokslui (išskyrus infrastruktūrą)</t>
    </r>
  </si>
  <si>
    <t>specific output</t>
  </si>
  <si>
    <t>Pedagogical researches performed  (Atlikti edukaciniai tyrimai)</t>
  </si>
  <si>
    <t>number
(skaičius)</t>
  </si>
  <si>
    <t>International pedagogy and education research programmes and / or projects, where  researchers have participated (Tarptautinės švietimo ir ugdymo srities tyrimų programos ir / ar projektai, kuriuose  dalyvavo tyrėjai)</t>
  </si>
  <si>
    <t xml:space="preserve">It is planned to implement 6 projects in the capital region, intended for participation in international educational programmes and research in education and/or projects, when value of 1 project is around 504.032,67 Eur: 6 * 504.032,67 Eur = 3.024.196 Eur.
Possible activities of the project: secondments, international traineeship, trainings, purchase of research methodologies or licenses and their application, participation in the international educational networks, implementation of research, analysis of quantitative and statistical results, preparation of publications and press works, preparation of recommendations for state institutions, promotional activities.
The projected value of the indicator for 2024 will be 15 percent of the projected value for 2029: 6 * 15 percent ~ 1. Estimation is made on the basis of financing part paid at the end of the year four of the period 2014–2020. </t>
  </si>
  <si>
    <t>specific result</t>
  </si>
  <si>
    <t>Publications prepared  performed educational researches (Edukacinių tyrimų pagrindu parengtos publikacijos)</t>
  </si>
  <si>
    <t>specificl result</t>
  </si>
  <si>
    <r>
      <t>Reports on research results of researchers, who have participated in international pedagogic and educational programmes and / or projects  (Tarptautinėse švietimo ir ugdymo srities tyrimų programose ir / ar projektuose dalyvavusių tyrėjų</t>
    </r>
    <r>
      <rPr>
        <strike/>
        <sz val="11"/>
        <rFont val="Calibri"/>
        <family val="2"/>
        <scheme val="minor"/>
      </rPr>
      <t>,</t>
    </r>
    <r>
      <rPr>
        <sz val="11"/>
        <rFont val="Calibri"/>
        <family val="2"/>
        <scheme val="minor"/>
      </rPr>
      <t xml:space="preserve"> mokslinio tyrimo rezultatų ataskaitos)</t>
    </r>
  </si>
  <si>
    <t xml:space="preserve">It is planned that in Mid-West Lithuania Region 21 project will be implemented, intended for participation in international educational programmes and research in education and/or projects, when value of 1 project is around 505.759,24 Eur: 21 * 505.759,24 Eur = 10.620.944 Eur.
Possible activities of the project: secondments, international traineeship, trainings, purchase of research methodologies or licenses and their application, participation in the international educational networks, implementation of research, analysis of quantitative and statistical results, preparation of publications and press works, preparation of recommendations for state institutions, promotional activities.
The projected value of the indicator for 2024 will be 15 percent of the projected value for 2029: 21 * 15 proc. ~ 3. Estimation is made on the basis of financing part paid at the end of the year four of the period 2014–2020. </t>
  </si>
  <si>
    <r>
      <t>148</t>
    </r>
    <r>
      <rPr>
        <sz val="11"/>
        <rFont val="Calibri"/>
        <family val="2"/>
        <scheme val="minor"/>
      </rPr>
      <t xml:space="preserve"> Support for early childhood education and care (excluding infrastructure)(Parama ikimokykliniam ugdymui ir priežiūrai (išskyrus infrastruktūrą)</t>
    </r>
  </si>
  <si>
    <t xml:space="preserve">During the implementation of the projects, according to updated pre-school programme it is planned to provide education to all educators and teachers, who work according to pre-school education programme – 9.800. 
Number of persons will be divided to both regions in proportional manner according to funds.
The projected value of the indicator in the Capital Region: 9.800 * 1.316.000 / 4.700.000  = 2.744 ~ 2.740. 
The projected value of the indicator for 2024 will be 15 percent of the projected value for 2029: 2.740 * 15 percent = 411 ~ 410. Estimation is made on the basis of financing part paid at the end of the year four of the period 2014–2020. </t>
  </si>
  <si>
    <t xml:space="preserve">By implementing projects, according to the updated pre-school educational programme it is planned to educate all teachers and educators on the basis of pre-school educational programmes 9.800. 
The projected value of the indicator in the Capital Region is 2.740, the projected value of the indicator in Mid-West Lithuania Region: 9.800 - 2.740 = 7.060.
The projected value of the indicator for 2024 will be 15 percent of the projected value for 2029: 7.060 * 15 percent = 1.059 ~ 1.060. Estimation is made on the basis of financing part paid at the end of the year four of the period 2014–2020. </t>
  </si>
  <si>
    <r>
      <rPr>
        <b/>
        <sz val="11"/>
        <rFont val="Calibri"/>
        <family val="2"/>
        <scheme val="minor"/>
      </rPr>
      <t>149</t>
    </r>
    <r>
      <rPr>
        <sz val="11"/>
        <rFont val="Calibri"/>
        <family val="2"/>
        <scheme val="minor"/>
      </rPr>
      <t xml:space="preserve"> Support for primary to secondary education (excluding infrastructure)(Parama pradiniam ir pagrindiniam ugdymui (išskyrus infrastruktūrą)</t>
    </r>
  </si>
  <si>
    <t xml:space="preserve">During implementation of projects it is planned that:
– to provide to 2.286 pre-school educators additional skills of pre-school educator;
– to provide to 1.564 teachers necessary qualification of primary school teacher
– to raise 2.079 teachers' qualification with updated educational programmes.
In total: 2.286 + 1.564 + 2.079 = 5.929 ~ 5.930.
Number of persons is divided for both regions in proportional manner on the basis of funds.
The projected value of the indicator in the Capital Region: 5.930 * 4.152.962 / 14.616.887 ~ 1.684,8 ~ 1.685. 
The projected value of the indicator for 2024 will be 15 percent of the projected value for 2029: 1.685 * 15 percent = 252,75 ~ 250. Estimation is made on the basis of financing part paid at the end of the year four of the period 2014–2020. </t>
  </si>
  <si>
    <t xml:space="preserve">During implementation of projects it is planned that:
– to provide to 2.286 pre-school educators additional skills of pre-school educator;
– to provide to 1.564 teachers necessary qualification of primary school teacher
– to raise 2.079 teachers' qualification with updated educational programmes.
In total: 2.286 + 1.564 + 2.079 = 5.929 ~ 5.930.
The projected value of the indicator in the Capital Region is 1.685, tai the projected value of the indicator in Mid-West Lithuania Region: 5.930 - 1.685 = 4.245.
The projected value of the indicator for 2024 will be 15 percent of the projected value for 2029: 4.245 * 15 percent = 636,75 ~ 640. Estimation is made on the basis of financing part paid at the end of the year four of the period 2014–2020. </t>
  </si>
  <si>
    <t>Capital</t>
  </si>
  <si>
    <t>MWR</t>
  </si>
  <si>
    <t>Indicator code</t>
  </si>
  <si>
    <t>Indicator name</t>
  </si>
  <si>
    <t>Indicator M.U.</t>
  </si>
  <si>
    <t>Indicator baseline value</t>
  </si>
  <si>
    <t>Indicator baseline year</t>
  </si>
  <si>
    <t>Row ID</t>
  </si>
  <si>
    <t>Field</t>
  </si>
  <si>
    <t>Indicator metadata</t>
  </si>
  <si>
    <t>P.S.</t>
  </si>
  <si>
    <t>Pedagogical researches performed  (atlikti edukaciniai tyrimai)</t>
  </si>
  <si>
    <t>Measurement unit</t>
  </si>
  <si>
    <t>Number</t>
  </si>
  <si>
    <t>Type of indicator</t>
  </si>
  <si>
    <t>Output</t>
  </si>
  <si>
    <t>Milestone 2024</t>
  </si>
  <si>
    <t>Capital Region – 1, Mid-West Region – 3.</t>
  </si>
  <si>
    <t>Capital Region – 10, Mid-West Region – 20.</t>
  </si>
  <si>
    <t>Policy objective</t>
  </si>
  <si>
    <t>PO4 Social Europe</t>
  </si>
  <si>
    <t>Specific objective</t>
  </si>
  <si>
    <t>SO 4.2 To increase quality of education and research systems and effectiveness</t>
  </si>
  <si>
    <t>Definition and concepts</t>
  </si>
  <si>
    <t>Educational researchers are interdisciplinary educational and pedagogical researches strategically important for the state and community, initial and secondary analyses, intended to perform a necessary analysis, prognose and plan pedagogy processes, reason important solutions of pedagogy and education and their possible alternatives, propose innovations with an orientation towards the quality of education and sustainable development.
ESF+ the European Social Fund.</t>
  </si>
  <si>
    <t>Data collection</t>
  </si>
  <si>
    <t>projects</t>
  </si>
  <si>
    <t>Time measurement achieved</t>
  </si>
  <si>
    <t>During performance of project activities</t>
  </si>
  <si>
    <t>Aggregation issues</t>
  </si>
  <si>
    <t>Performed educational research is counted once. Duplicates are eliminated from the project.</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</si>
  <si>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</si>
  <si>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</si>
  <si>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</si>
  <si>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</si>
  <si>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</si>
  <si>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output indicator</t>
  </si>
  <si>
    <t>Notes</t>
  </si>
  <si>
    <t>Related to the indicator of result “Publications prepared  performed educational researches (edukacinių tyrimų pagrindu parengtos publikacijos).</t>
  </si>
  <si>
    <t>Examples</t>
  </si>
  <si>
    <t>No examples</t>
  </si>
  <si>
    <t>Capital Region – 6, Mid-West Region – 21.</t>
  </si>
  <si>
    <t xml:space="preserve">SO 4.2 To increase quality of education and research systems and effectiveness                       </t>
  </si>
  <si>
    <t>International educational and pedagogy research programmes and / or projects are international educational and pedagogy research programs and / or projects, performed by Lithuanian researchers together with researchers of international organizations, associations, alliances, autonomous researchers or their groups. Participation in these researches guarantees opportunities for Lithuanian researchers to get involved into international research teams, who are solving important problems of Lithuanian education and pedagogy, to use international and national researches and other resources to increase the quality of pedagogy researches and their influence to form Lithuanian educational policy, to form practice of education and pedagogy. 
ESF+ is the European Social Fund.</t>
  </si>
  <si>
    <t>Counted programmes or projects, where participants from Lithuania have participated. The same programme or project is counted only once. Duplicates are eliminated from the project.</t>
  </si>
  <si>
    <t>Reports on research results of researchers, who have participated in international pedagogic and educational programmes and / or projects  ( tarptautinėse švietimo ir ugdymo srities tyrimų programose ir / ar projektuose dalyvavusių tyrėjų, mokslinio tyrimo rezultatų ataskaitos)</t>
  </si>
  <si>
    <t>R.S.</t>
  </si>
  <si>
    <t>Publications prepared  performed educational researches (edukacinių tyrimų pagrindu parengtos publikacijos)</t>
  </si>
  <si>
    <t>Result</t>
  </si>
  <si>
    <t xml:space="preserve">SO 4.2 To increase quality of education and research systems and effectiveness                        </t>
  </si>
  <si>
    <t>Educational researchers are interdisciplinary educational and pedagogical researches strategically important for the state and community, initial and secondary analyses, intended to perform a necessary analysis, prognose and plan pedagogy processes, reason important solutions of pedagogy and education and their possible alternatives, propose innovations with an orientation towards the quality of education and sustainable development.
Publication is an article on research (accepted for printing) in Lithuanian or foreign reviewed research journal or a single reviewed  research publication.</t>
  </si>
  <si>
    <t>Duplicates are eliminated from the project.</t>
  </si>
  <si>
    <t>Rule 1: Reporting by specific objective Forecast for selected projects and achieved values, both cumulative to date (CPR Annex VII, Table 6A).</t>
  </si>
  <si>
    <t>Not required. specific result indicator</t>
  </si>
  <si>
    <t>Related to the indicator of product Pedagogical researches performed  (atlikti edukaciniai tyrimai).</t>
  </si>
  <si>
    <t xml:space="preserve">SO 4.2 To increase quality of education and research systems and effectiveness                 </t>
  </si>
  <si>
    <t xml:space="preserve">After having participated in international research and education programmes and / or projects a report of research results is prepared, which must include: 
• summarised results of the research, 
• recommendations and proposals, 
• solutions based on proves and their alternatives to implement educational politics, 
• proposed measures to improve educational and pedagogical practices.
One report from participation in one program or research.
</t>
  </si>
  <si>
    <t>Related to the indicator of product “International pedagogy and education research programmes and / or projects, where  researchers have participated (Tarptautinės švietimo ir ugdymo srities tyrimų programos ir / ar projektai, kuriuose  dalyvavo tyrėjai)”.</t>
  </si>
  <si>
    <t xml:space="preserve">During the period 2014–2020, two thematic projects were implemented, which sought a similar indicator. There is currently no achievement. But it is assumed that 80% of the participants will acquire qualifications: 598 * 80 percent ~ 478. Baseline:
Capital Region: 478 * 29 percent ~ 139, Mid-West Lithuania Region: 478 - 139 = 339.
Given that during 2014–2020 period after having participated in ESF activities 80–85 percent of participants improve their qualifications, it is planned that in 2029 targeted value of indicator constitutes 85 percent of the planned value of product indicator: 1.860 * 85 percent = 1.581 ~ 1.580. </t>
  </si>
  <si>
    <t xml:space="preserve">During the period 2014–2020, two thematic projects were implemented, which sought a similar indicator. There is currently no achievement. But it is assumed that 80% of the participants will acquire qualifications: 598 * 80 percent ~ 478. Baseline:
Capital Region: 478 * 29 percent ~ 139, Mid-West Lithuania Region: 478 - 139 = 339.
Given that during 2014–2020 period after having participated in ESF activities 80–85 percent of participants improve their qualifications, it is planned that in 2029 targeted value of indicator constitutes 85 percent of the planned value of product indicator: 6.580 * 85 percent = 5.593 ~ 5.590. </t>
  </si>
  <si>
    <t>It is planned that during the implementation of projects in capital region, there will be 10 educational researches, meanwhile value of 1 research is 400.000 Eur: 10 * 400.000 Eur = 4.000.000 Eur.
The projected value of the indicator for 2024 will be 15 percent of the projected value for 2029: 10 * 15 percent ~ 1. Estimation is made on the basis of financing part paid at the end of the year four of the period 2014–2020.  Also, it is also planned to improve the quality of doctoral studies in the field of education: to provide financial support for doctoral studies in education abroad, to attract high-level lecturer from abroad to participate in the doctoral studies process, to encourage doctoral students and research supervisors to participate in international internships (545.000 Eur).</t>
  </si>
  <si>
    <t xml:space="preserve">It is planned that by performing educational research at least one publication will be issued.
New activities are funded, so the baseline value is 0.
The projected value of the indicator in the Capital Region: 10. </t>
  </si>
  <si>
    <t xml:space="preserve">It is planned that after having accomplished the project, intended for participation in educational research programmes and international education and/or projects, a report on research results will be prepared.
New activities are funded, so the baseline value is 0.
The projected value of the indicator in the Capital Region: 6. </t>
  </si>
  <si>
    <t>It is planned that after having implemented projects in Mid-West Lithuania Region 20 educational researches will be performed, a value of one research is 400.000 Eur: 20 * 400.000 Eur = 8.000.000 Eur.
The projected value of the indicator for 2024 will be 15 percent of the projected value for 2029: 20 * 15 proc. ~ 3. Estimation is made on the basis of financing part paid at the end of the year four of the period 2014–2020. 
Also, it is also planned to improve the quality of doctoral studies in the field of education: to provide financial support for doctoral studies in education abroad, to attract high-level lecturer from abroad to participate in the doctoral studies process, to encourage doctoral students and research supervisors to participate in international internships (545.000 Eur).</t>
  </si>
  <si>
    <t>It is planned that by performing educational research at least one publication will be issued.
New activities are funded, so the baseline value is 0.
The projected value of the indicator in Mid-West Lithuania Region: 20.</t>
  </si>
  <si>
    <t>It is planned that after having accomplished the project, intended for participation in educational research programmes and international education and/or projects, a report on research results will be prepared.
New activities are funded, so the baseline value is 0.
The projected value of the indicator in Mid-West Lithuania Region: 21.</t>
  </si>
  <si>
    <t>New activities are funded, so the baseline value is 0.
Given that during 2014–2020 period after having participated in ESF activities 80–85 percent of participants improve their qualifications, it is planned that in 2029 targeted value of indicator constitutes 85 percent of the planned value of product indicator: 2.750 * 85 percent = 2.337 ~ 2.340.</t>
  </si>
  <si>
    <t>New activities are funded, so the baseline value is 0.
Given that during 2014–2020 period after having participated in ESF activities 80–85 percent of participants improve their qualifications, it is planned that in 2029 targeted value of indicator constitutes 85 percent of the planned value of product indicator: 7.060 * 85 percent = 6.001 ~ 6.000.</t>
  </si>
  <si>
    <t>New activities are funded, so the baseline value is 0.
Given that during 2014–2020 period after having participated in ESF activities 80–85 percent of participants improve their qualifications, it is planned that in 2029 targeted value of indicator constitutes 85 percent of the planned value of product indicator: 1.685 * 85 percent = 1.432,25 ~ 1.430.</t>
  </si>
  <si>
    <t>New activities are funded, so the baseline value is 0.
Given that during 2014–2020 period after having participated in ESF activities 80–85 percent of participants improve their qualifications, it is planned that in 2029 targeted value of indicator constitutes 85 percent of the planned value of product indicator: 4.245 * 85 proc. = 3.608,25 ~ 3.610.</t>
  </si>
  <si>
    <t>Specific objective – 4.5. (4.2) improving the quality, inclusiveness, effectiveness and labour market relevance of education and training systems including through validation of non-formal and informal learning, to support acquisition of key competences including entrepreneurial and digital skills, and by promoting the introduction of dual-training systems and apprenticeships 4.5)</t>
  </si>
  <si>
    <t xml:space="preserve">4.5.1 (4.2.1). Attract new educational professionals and create a system for assistance to teachers and pupils (Pritraukti naujus švietimo specialistus ir sukurti pagalbos mokytojui ir mokiniui sistemą)
</t>
  </si>
  <si>
    <t>4.5.2 (4.2.2). Promote the education system based on data and research (Skatinti duomenimis ir moksliniais tyrimais grįstą švietimo sistemą)</t>
  </si>
  <si>
    <t xml:space="preserve">4.5.3 (4.2.3). Advance the start of compulsory education to ensure faster improvement of pupils' achievements (Ankstinti privalomojo ugdymo pradžią, kad būtų užtikrintas spartesnis mokinių pasiekimų gerėjimas)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</si>
</sst>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b/>
      <sz val="11"/>
      <name val="Calibri"/>
      <family val="2"/>
      <scheme val="minor"/>
    </font>
    <font>
      <strike/>
      <sz val="11"/>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8">
    <xf numFmtId="0" fontId="0" fillId="0" borderId="0" xfId="0"/>
    <xf numFmtId="0" fontId="1" fillId="0" borderId="2" xfId="0" applyFont="1" applyBorder="1" applyAlignment="1">
      <alignment vertical="top" wrapText="1"/>
    </xf>
    <xf numFmtId="0" fontId="1" fillId="0" borderId="2" xfId="0" applyFont="1" applyBorder="1" applyAlignment="1">
      <alignment vertical="top"/>
    </xf>
    <xf numFmtId="0" fontId="2" fillId="0" borderId="7" xfId="0" applyFont="1" applyBorder="1" applyAlignment="1">
      <alignment vertical="top" wrapText="1"/>
    </xf>
    <xf numFmtId="0" fontId="1" fillId="0" borderId="7" xfId="0" applyFont="1" applyBorder="1" applyAlignment="1">
      <alignment vertical="top" wrapText="1"/>
    </xf>
    <xf numFmtId="0" fontId="3" fillId="0" borderId="0" xfId="0" applyFont="1"/>
    <xf numFmtId="3" fontId="5"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4" fontId="0" fillId="0" borderId="0" xfId="0" applyNumberForma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3" fontId="5" fillId="0" borderId="9" xfId="0" applyNumberFormat="1" applyFont="1" applyBorder="1" applyAlignment="1">
      <alignment horizontal="center" vertical="center"/>
    </xf>
    <xf numFmtId="3" fontId="5" fillId="0" borderId="14" xfId="0" applyNumberFormat="1" applyFont="1" applyBorder="1" applyAlignment="1">
      <alignment horizontal="center" vertical="center"/>
    </xf>
    <xf numFmtId="3" fontId="0" fillId="0" borderId="1" xfId="0" applyNumberFormat="1" applyBorder="1" applyAlignment="1">
      <alignment horizontal="center" vertical="center"/>
    </xf>
    <xf numFmtId="3" fontId="0" fillId="0" borderId="0" xfId="0" applyNumberFormat="1"/>
    <xf numFmtId="3" fontId="5" fillId="0" borderId="2" xfId="0" applyNumberFormat="1"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4"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0" fillId="0" borderId="19" xfId="0" applyBorder="1" applyAlignment="1">
      <alignment horizontal="center" vertical="center"/>
    </xf>
    <xf numFmtId="3" fontId="0" fillId="0" borderId="19" xfId="0" applyNumberForma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4" fontId="5" fillId="0" borderId="1" xfId="0" applyNumberFormat="1" applyFont="1" applyBorder="1" applyAlignment="1">
      <alignment horizontal="center" vertical="center"/>
    </xf>
    <xf numFmtId="0" fontId="5"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4" fontId="5" fillId="0" borderId="9"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4" fontId="5" fillId="0" borderId="2" xfId="0"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2" xfId="0" applyFont="1" applyBorder="1" applyAlignment="1">
      <alignment horizontal="center" vertical="center" wrapText="1"/>
    </xf>
    <xf numFmtId="0" fontId="5" fillId="0" borderId="15" xfId="0" applyFont="1" applyBorder="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1" xfId="0" applyBorder="1" applyAlignment="1">
      <alignment horizontal="center" vertical="center" wrapText="1"/>
    </xf>
    <xf numFmtId="3" fontId="5" fillId="0" borderId="1" xfId="0" applyNumberFormat="1" applyFont="1" applyBorder="1" applyAlignment="1">
      <alignment horizontal="center" vertical="center" wrapText="1"/>
    </xf>
    <xf numFmtId="3" fontId="5" fillId="2" borderId="9"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5" fillId="2" borderId="1"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3" fontId="5" fillId="0" borderId="14"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3" fontId="5" fillId="2" borderId="9"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3" fontId="5" fillId="2" borderId="2" xfId="0" applyNumberFormat="1" applyFont="1" applyFill="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2" borderId="14" xfId="0" applyNumberFormat="1" applyFont="1" applyFill="1" applyBorder="1" applyAlignment="1">
      <alignment horizontal="center" vertical="center"/>
    </xf>
    <xf numFmtId="3" fontId="5" fillId="2" borderId="14" xfId="0" applyNumberFormat="1" applyFont="1" applyFill="1" applyBorder="1" applyAlignment="1">
      <alignment horizontal="center" vertical="center" wrapText="1"/>
    </xf>
    <xf numFmtId="0" fontId="5" fillId="0" borderId="13"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Alignment="1">
      <alignment horizontal="lef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center" vertical="top"/>
    </xf>
    <xf numFmtId="0" fontId="1" fillId="0" borderId="2" xfId="0" applyFont="1" applyBorder="1" applyAlignment="1">
      <alignment horizontal="center" vertical="top" wrapText="1"/>
    </xf>
    <xf numFmtId="0" fontId="5" fillId="2" borderId="9" xfId="0" applyFont="1" applyFill="1" applyBorder="1" applyAlignment="1">
      <alignment horizontal="center" vertical="center" wrapText="1"/>
    </xf>
    <xf numFmtId="3" fontId="5" fillId="2" borderId="2" xfId="0" applyNumberFormat="1" applyFont="1" applyFill="1" applyBorder="1" applyAlignment="1">
      <alignment horizontal="center" vertical="center"/>
    </xf>
    <xf numFmtId="0" fontId="1" fillId="0" borderId="2" xfId="0" applyFont="1" applyBorder="1" applyAlignment="1">
      <alignment horizontal="center" vertical="top"/>
    </xf>
    <xf numFmtId="0" fontId="1" fillId="0" borderId="18" xfId="0" applyFont="1" applyBorder="1" applyAlignment="1">
      <alignment horizontal="center" vertical="top"/>
    </xf>
    <xf numFmtId="0" fontId="1" fillId="0" borderId="4" xfId="0" applyFont="1" applyBorder="1" applyAlignment="1">
      <alignment horizontal="center" vertical="top" wrapText="1"/>
    </xf>
    <xf numFmtId="0" fontId="1" fillId="0" borderId="6" xfId="0" applyFont="1" applyBorder="1" applyAlignment="1">
      <alignment horizontal="center" vertical="top"/>
    </xf>
    <xf numFmtId="3" fontId="5" fillId="0" borderId="1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2" borderId="2" xfId="0" applyFont="1" applyFill="1" applyBorder="1" applyAlignment="1">
      <alignment horizontal="center"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tabSelected="1" topLeftCell="C13" zoomScale="75" zoomScaleNormal="75" workbookViewId="0">
      <selection activeCell="L16" sqref="L16"/>
    </sheetView>
  </sheetViews>
  <sheetFormatPr defaultRowHeight="15" x14ac:dyDescent="0.25"/>
  <cols>
    <col min="1" max="1" width="23.85546875" customWidth="1"/>
    <col min="2" max="2" width="18.5703125" customWidth="1"/>
    <col min="3" max="3" width="17.5703125" customWidth="1"/>
    <col min="4" max="4" width="20.85546875" customWidth="1"/>
    <col min="5" max="5" width="16.140625" customWidth="1"/>
    <col min="6" max="6" width="19.42578125" customWidth="1"/>
    <col min="7" max="7" width="15.5703125" customWidth="1"/>
    <col min="8" max="8" width="17.140625" customWidth="1"/>
    <col min="9" max="9" width="31.85546875" customWidth="1"/>
    <col min="10" max="10" width="15.5703125" customWidth="1"/>
    <col min="11" max="11" width="17.7109375" customWidth="1"/>
    <col min="12" max="12" width="20" bestFit="1" customWidth="1"/>
    <col min="13" max="13" width="15.85546875" customWidth="1"/>
    <col min="14" max="14" width="18.42578125" customWidth="1"/>
    <col min="15" max="15" width="16.85546875" customWidth="1"/>
    <col min="16" max="16" width="22.140625" customWidth="1"/>
    <col min="17" max="17" width="20.85546875" customWidth="1"/>
    <col min="18" max="18" width="70.28515625" customWidth="1"/>
    <col min="19" max="19" width="21" customWidth="1"/>
    <col min="20" max="21" width="9.140625" customWidth="1"/>
    <col min="25" max="25" width="27" customWidth="1"/>
  </cols>
  <sheetData>
    <row r="1" spans="1:19" x14ac:dyDescent="0.25">
      <c r="A1" s="75" t="s">
        <v>122</v>
      </c>
      <c r="B1" s="75"/>
      <c r="C1" s="75"/>
      <c r="D1" s="75"/>
      <c r="E1" s="75"/>
      <c r="F1" s="75"/>
      <c r="G1" s="75"/>
      <c r="H1" s="75"/>
      <c r="I1" s="75"/>
      <c r="J1" s="75"/>
    </row>
    <row r="2" spans="1:19" ht="15.75" thickBot="1" x14ac:dyDescent="0.3">
      <c r="A2" t="s">
        <v>0</v>
      </c>
    </row>
    <row r="3" spans="1:19" x14ac:dyDescent="0.25">
      <c r="A3" s="82" t="s">
        <v>1</v>
      </c>
      <c r="B3" s="65" t="s">
        <v>2</v>
      </c>
      <c r="C3" s="78" t="s">
        <v>3</v>
      </c>
      <c r="D3" s="80" t="s">
        <v>4</v>
      </c>
      <c r="E3" s="81"/>
      <c r="F3" s="81"/>
      <c r="G3" s="82" t="s">
        <v>5</v>
      </c>
      <c r="H3" s="84" t="s">
        <v>6</v>
      </c>
      <c r="I3" s="84"/>
      <c r="J3" s="85" t="s">
        <v>7</v>
      </c>
      <c r="K3" s="88" t="s">
        <v>8</v>
      </c>
      <c r="L3" s="85" t="s">
        <v>9</v>
      </c>
      <c r="M3" s="81" t="s">
        <v>10</v>
      </c>
      <c r="N3" s="90"/>
      <c r="O3" s="85" t="s">
        <v>11</v>
      </c>
      <c r="P3" s="85" t="s">
        <v>12</v>
      </c>
      <c r="Q3" s="85" t="s">
        <v>13</v>
      </c>
      <c r="R3" s="88" t="s">
        <v>14</v>
      </c>
    </row>
    <row r="4" spans="1:19" ht="30.75" thickBot="1" x14ac:dyDescent="0.3">
      <c r="A4" s="83"/>
      <c r="B4" s="66"/>
      <c r="C4" s="79"/>
      <c r="D4" s="1" t="s">
        <v>15</v>
      </c>
      <c r="E4" s="4" t="s">
        <v>16</v>
      </c>
      <c r="F4" s="3" t="s">
        <v>17</v>
      </c>
      <c r="G4" s="83"/>
      <c r="H4" s="1" t="s">
        <v>18</v>
      </c>
      <c r="I4" s="2" t="s">
        <v>19</v>
      </c>
      <c r="J4" s="66"/>
      <c r="K4" s="91"/>
      <c r="L4" s="66"/>
      <c r="M4" s="2" t="s">
        <v>20</v>
      </c>
      <c r="N4" s="2" t="s">
        <v>21</v>
      </c>
      <c r="O4" s="66"/>
      <c r="P4" s="66"/>
      <c r="Q4" s="66"/>
      <c r="R4" s="89"/>
    </row>
    <row r="5" spans="1:19" ht="135" x14ac:dyDescent="0.25">
      <c r="A5" s="60" t="s">
        <v>123</v>
      </c>
      <c r="B5" s="63">
        <f>C5+E5</f>
        <v>12406858</v>
      </c>
      <c r="C5" s="53">
        <v>6203429</v>
      </c>
      <c r="D5" s="86" t="s">
        <v>22</v>
      </c>
      <c r="E5" s="63">
        <f>C5*50/50</f>
        <v>6203429</v>
      </c>
      <c r="F5" s="53">
        <f>C5+E5</f>
        <v>12406858</v>
      </c>
      <c r="G5" s="53">
        <f>C5+E5</f>
        <v>12406858</v>
      </c>
      <c r="H5" s="35" t="s">
        <v>23</v>
      </c>
      <c r="I5" s="34" t="s">
        <v>24</v>
      </c>
      <c r="J5" s="86" t="s">
        <v>25</v>
      </c>
      <c r="K5" s="56" t="s">
        <v>26</v>
      </c>
      <c r="L5" s="34" t="s">
        <v>27</v>
      </c>
      <c r="M5" s="35">
        <v>0</v>
      </c>
      <c r="N5" s="35" t="s">
        <v>28</v>
      </c>
      <c r="O5" s="16">
        <v>280</v>
      </c>
      <c r="P5" s="16">
        <v>1860</v>
      </c>
      <c r="Q5" s="42" t="s">
        <v>29</v>
      </c>
      <c r="R5" s="43" t="s">
        <v>30</v>
      </c>
      <c r="S5" s="8"/>
    </row>
    <row r="6" spans="1:19" ht="150" x14ac:dyDescent="0.25">
      <c r="A6" s="61"/>
      <c r="B6" s="64"/>
      <c r="C6" s="55"/>
      <c r="D6" s="76"/>
      <c r="E6" s="64"/>
      <c r="F6" s="55"/>
      <c r="G6" s="55"/>
      <c r="H6" s="13" t="s">
        <v>31</v>
      </c>
      <c r="I6" s="12" t="s">
        <v>32</v>
      </c>
      <c r="J6" s="76"/>
      <c r="K6" s="58"/>
      <c r="L6" s="12" t="s">
        <v>27</v>
      </c>
      <c r="M6" s="49">
        <v>139</v>
      </c>
      <c r="N6" s="13">
        <v>2021</v>
      </c>
      <c r="O6" s="6" t="s">
        <v>28</v>
      </c>
      <c r="P6" s="6">
        <v>1580</v>
      </c>
      <c r="Q6" s="37" t="s">
        <v>29</v>
      </c>
      <c r="R6" s="44" t="s">
        <v>110</v>
      </c>
    </row>
    <row r="7" spans="1:19" ht="135" x14ac:dyDescent="0.25">
      <c r="A7" s="61"/>
      <c r="B7" s="64">
        <f>C7+E7</f>
        <v>43896716</v>
      </c>
      <c r="C7" s="55">
        <v>37312209</v>
      </c>
      <c r="D7" s="76"/>
      <c r="E7" s="64">
        <v>6584507</v>
      </c>
      <c r="F7" s="55">
        <f>C7+E7</f>
        <v>43896716</v>
      </c>
      <c r="G7" s="55">
        <f>C7+E7</f>
        <v>43896716</v>
      </c>
      <c r="H7" s="13" t="s">
        <v>23</v>
      </c>
      <c r="I7" s="12" t="s">
        <v>24</v>
      </c>
      <c r="J7" s="76" t="s">
        <v>33</v>
      </c>
      <c r="K7" s="58" t="s">
        <v>26</v>
      </c>
      <c r="L7" s="12" t="s">
        <v>27</v>
      </c>
      <c r="M7" s="13">
        <v>0</v>
      </c>
      <c r="N7" s="13" t="s">
        <v>28</v>
      </c>
      <c r="O7" s="6">
        <v>990</v>
      </c>
      <c r="P7" s="6">
        <v>6580</v>
      </c>
      <c r="Q7" s="37" t="s">
        <v>29</v>
      </c>
      <c r="R7" s="44" t="s">
        <v>34</v>
      </c>
      <c r="S7" s="10"/>
    </row>
    <row r="8" spans="1:19" ht="150.75" thickBot="1" x14ac:dyDescent="0.3">
      <c r="A8" s="62"/>
      <c r="B8" s="67"/>
      <c r="C8" s="87"/>
      <c r="D8" s="77"/>
      <c r="E8" s="67"/>
      <c r="F8" s="87"/>
      <c r="G8" s="87"/>
      <c r="H8" s="36" t="s">
        <v>31</v>
      </c>
      <c r="I8" s="39" t="s">
        <v>32</v>
      </c>
      <c r="J8" s="77"/>
      <c r="K8" s="97"/>
      <c r="L8" s="39" t="s">
        <v>27</v>
      </c>
      <c r="M8" s="50">
        <v>339</v>
      </c>
      <c r="N8" s="36">
        <v>2021</v>
      </c>
      <c r="O8" s="20" t="s">
        <v>28</v>
      </c>
      <c r="P8" s="20">
        <v>5590</v>
      </c>
      <c r="Q8" s="45" t="s">
        <v>29</v>
      </c>
      <c r="R8" s="46" t="s">
        <v>111</v>
      </c>
    </row>
    <row r="9" spans="1:19" ht="165" x14ac:dyDescent="0.25">
      <c r="A9" s="60" t="s">
        <v>124</v>
      </c>
      <c r="B9" s="68">
        <f>C9+E9</f>
        <v>7569196</v>
      </c>
      <c r="C9" s="53">
        <v>3784598</v>
      </c>
      <c r="D9" s="86" t="s">
        <v>35</v>
      </c>
      <c r="E9" s="63">
        <f t="shared" ref="E9" si="0">C9*50/50</f>
        <v>3784598</v>
      </c>
      <c r="F9" s="53">
        <f>C9+E9</f>
        <v>7569196</v>
      </c>
      <c r="G9" s="53">
        <f>C9+E9-545000</f>
        <v>7024196</v>
      </c>
      <c r="H9" s="34" t="s">
        <v>36</v>
      </c>
      <c r="I9" s="34" t="s">
        <v>37</v>
      </c>
      <c r="J9" s="86" t="s">
        <v>25</v>
      </c>
      <c r="K9" s="56" t="s">
        <v>26</v>
      </c>
      <c r="L9" s="33" t="s">
        <v>38</v>
      </c>
      <c r="M9" s="21">
        <v>0</v>
      </c>
      <c r="N9" s="21" t="s">
        <v>28</v>
      </c>
      <c r="O9" s="21">
        <v>1</v>
      </c>
      <c r="P9" s="21">
        <v>10</v>
      </c>
      <c r="Q9" s="21" t="s">
        <v>29</v>
      </c>
      <c r="R9" s="43" t="s">
        <v>112</v>
      </c>
    </row>
    <row r="10" spans="1:19" ht="195" x14ac:dyDescent="0.25">
      <c r="A10" s="61"/>
      <c r="B10" s="52"/>
      <c r="C10" s="55"/>
      <c r="D10" s="76"/>
      <c r="E10" s="64"/>
      <c r="F10" s="55"/>
      <c r="G10" s="55"/>
      <c r="H10" s="13" t="s">
        <v>36</v>
      </c>
      <c r="I10" s="12" t="s">
        <v>39</v>
      </c>
      <c r="J10" s="76"/>
      <c r="K10" s="58"/>
      <c r="L10" s="23" t="s">
        <v>38</v>
      </c>
      <c r="M10" s="14">
        <v>0</v>
      </c>
      <c r="N10" s="14" t="s">
        <v>28</v>
      </c>
      <c r="O10" s="14">
        <v>1</v>
      </c>
      <c r="P10" s="14">
        <v>6</v>
      </c>
      <c r="Q10" s="14" t="s">
        <v>29</v>
      </c>
      <c r="R10" s="44" t="s">
        <v>40</v>
      </c>
      <c r="S10" s="9"/>
    </row>
    <row r="11" spans="1:19" ht="60" x14ac:dyDescent="0.25">
      <c r="A11" s="61"/>
      <c r="B11" s="52"/>
      <c r="C11" s="55"/>
      <c r="D11" s="76"/>
      <c r="E11" s="64">
        <f t="shared" ref="E11" si="1">C11*50/50</f>
        <v>0</v>
      </c>
      <c r="F11" s="55"/>
      <c r="G11" s="55"/>
      <c r="H11" s="13" t="s">
        <v>41</v>
      </c>
      <c r="I11" s="12" t="s">
        <v>42</v>
      </c>
      <c r="J11" s="76"/>
      <c r="K11" s="58"/>
      <c r="L11" s="23" t="s">
        <v>38</v>
      </c>
      <c r="M11" s="13">
        <v>0</v>
      </c>
      <c r="N11" s="13">
        <v>2021</v>
      </c>
      <c r="O11" s="14" t="s">
        <v>28</v>
      </c>
      <c r="P11" s="14">
        <v>10</v>
      </c>
      <c r="Q11" s="14" t="s">
        <v>29</v>
      </c>
      <c r="R11" s="44" t="s">
        <v>113</v>
      </c>
    </row>
    <row r="12" spans="1:19" ht="150.75" thickBot="1" x14ac:dyDescent="0.3">
      <c r="A12" s="61"/>
      <c r="B12" s="52"/>
      <c r="C12" s="55"/>
      <c r="D12" s="76"/>
      <c r="E12" s="64"/>
      <c r="F12" s="55"/>
      <c r="G12" s="55"/>
      <c r="H12" s="13" t="s">
        <v>43</v>
      </c>
      <c r="I12" s="12" t="s">
        <v>44</v>
      </c>
      <c r="J12" s="76"/>
      <c r="K12" s="58"/>
      <c r="L12" s="23" t="s">
        <v>38</v>
      </c>
      <c r="M12" s="13">
        <v>0</v>
      </c>
      <c r="N12" s="13">
        <v>2021</v>
      </c>
      <c r="O12" s="14" t="s">
        <v>28</v>
      </c>
      <c r="P12" s="14">
        <v>6</v>
      </c>
      <c r="Q12" s="14" t="s">
        <v>29</v>
      </c>
      <c r="R12" s="44" t="s">
        <v>114</v>
      </c>
      <c r="S12" s="9"/>
    </row>
    <row r="13" spans="1:19" ht="165" x14ac:dyDescent="0.25">
      <c r="A13" s="61"/>
      <c r="B13" s="52">
        <f>C13+E13</f>
        <v>19165944</v>
      </c>
      <c r="C13" s="55">
        <v>16291052</v>
      </c>
      <c r="D13" s="76"/>
      <c r="E13" s="64">
        <v>2874892</v>
      </c>
      <c r="F13" s="55">
        <f>C13+E13</f>
        <v>19165944</v>
      </c>
      <c r="G13" s="55">
        <f>E13+C13-545000</f>
        <v>18620944</v>
      </c>
      <c r="H13" s="12" t="s">
        <v>36</v>
      </c>
      <c r="I13" s="34" t="s">
        <v>37</v>
      </c>
      <c r="J13" s="76" t="s">
        <v>33</v>
      </c>
      <c r="K13" s="58" t="s">
        <v>26</v>
      </c>
      <c r="L13" s="23" t="s">
        <v>38</v>
      </c>
      <c r="M13" s="14">
        <v>0</v>
      </c>
      <c r="N13" s="14" t="s">
        <v>28</v>
      </c>
      <c r="O13" s="14">
        <v>3</v>
      </c>
      <c r="P13" s="14">
        <v>20</v>
      </c>
      <c r="Q13" s="14" t="s">
        <v>29</v>
      </c>
      <c r="R13" s="44" t="s">
        <v>115</v>
      </c>
    </row>
    <row r="14" spans="1:19" ht="195" x14ac:dyDescent="0.25">
      <c r="A14" s="61"/>
      <c r="B14" s="52"/>
      <c r="C14" s="55"/>
      <c r="D14" s="76"/>
      <c r="E14" s="64"/>
      <c r="F14" s="55"/>
      <c r="G14" s="55"/>
      <c r="H14" s="13" t="s">
        <v>36</v>
      </c>
      <c r="I14" s="12" t="s">
        <v>39</v>
      </c>
      <c r="J14" s="76"/>
      <c r="K14" s="58"/>
      <c r="L14" s="23" t="s">
        <v>38</v>
      </c>
      <c r="M14" s="14">
        <v>0</v>
      </c>
      <c r="N14" s="14" t="s">
        <v>28</v>
      </c>
      <c r="O14" s="14">
        <v>3</v>
      </c>
      <c r="P14" s="14">
        <v>21</v>
      </c>
      <c r="Q14" s="14" t="s">
        <v>29</v>
      </c>
      <c r="R14" s="44" t="s">
        <v>45</v>
      </c>
    </row>
    <row r="15" spans="1:19" ht="60" x14ac:dyDescent="0.25">
      <c r="A15" s="61"/>
      <c r="B15" s="52"/>
      <c r="C15" s="55"/>
      <c r="D15" s="76"/>
      <c r="E15" s="64">
        <v>0</v>
      </c>
      <c r="F15" s="55"/>
      <c r="G15" s="55"/>
      <c r="H15" s="13" t="s">
        <v>41</v>
      </c>
      <c r="I15" s="12" t="s">
        <v>42</v>
      </c>
      <c r="J15" s="76"/>
      <c r="K15" s="58"/>
      <c r="L15" s="23" t="s">
        <v>38</v>
      </c>
      <c r="M15" s="13">
        <v>0</v>
      </c>
      <c r="N15" s="13">
        <v>2021</v>
      </c>
      <c r="O15" s="14" t="s">
        <v>28</v>
      </c>
      <c r="P15" s="14">
        <v>20</v>
      </c>
      <c r="Q15" s="14" t="s">
        <v>29</v>
      </c>
      <c r="R15" s="44" t="s">
        <v>116</v>
      </c>
    </row>
    <row r="16" spans="1:19" ht="150.75" thickBot="1" x14ac:dyDescent="0.3">
      <c r="A16" s="62"/>
      <c r="B16" s="69"/>
      <c r="C16" s="87"/>
      <c r="D16" s="77"/>
      <c r="E16" s="67"/>
      <c r="F16" s="87"/>
      <c r="G16" s="87"/>
      <c r="H16" s="36" t="s">
        <v>41</v>
      </c>
      <c r="I16" s="12" t="s">
        <v>44</v>
      </c>
      <c r="J16" s="77"/>
      <c r="K16" s="97"/>
      <c r="L16" s="47" t="s">
        <v>38</v>
      </c>
      <c r="M16" s="36">
        <v>0</v>
      </c>
      <c r="N16" s="36">
        <v>2021</v>
      </c>
      <c r="O16" s="22" t="s">
        <v>28</v>
      </c>
      <c r="P16" s="22">
        <v>21</v>
      </c>
      <c r="Q16" s="22" t="s">
        <v>29</v>
      </c>
      <c r="R16" s="46" t="s">
        <v>117</v>
      </c>
    </row>
    <row r="17" spans="1:18" ht="165" x14ac:dyDescent="0.25">
      <c r="A17" s="60" t="s">
        <v>125</v>
      </c>
      <c r="B17" s="68">
        <f>C17+E17</f>
        <v>1316000</v>
      </c>
      <c r="C17" s="53">
        <v>658000</v>
      </c>
      <c r="D17" s="73" t="s">
        <v>46</v>
      </c>
      <c r="E17" s="63">
        <f>C17*50/50</f>
        <v>658000</v>
      </c>
      <c r="F17" s="53">
        <f>C17+E17</f>
        <v>1316000</v>
      </c>
      <c r="G17" s="53">
        <f>C17+E17</f>
        <v>1316000</v>
      </c>
      <c r="H17" s="21" t="s">
        <v>23</v>
      </c>
      <c r="I17" s="34" t="s">
        <v>24</v>
      </c>
      <c r="J17" s="86" t="s">
        <v>25</v>
      </c>
      <c r="K17" s="56" t="s">
        <v>26</v>
      </c>
      <c r="L17" s="33" t="s">
        <v>27</v>
      </c>
      <c r="M17" s="21">
        <v>0</v>
      </c>
      <c r="N17" s="21" t="s">
        <v>28</v>
      </c>
      <c r="O17" s="16">
        <v>410</v>
      </c>
      <c r="P17" s="16">
        <v>2740</v>
      </c>
      <c r="Q17" s="21" t="s">
        <v>29</v>
      </c>
      <c r="R17" s="43" t="s">
        <v>47</v>
      </c>
    </row>
    <row r="18" spans="1:18" ht="75" x14ac:dyDescent="0.25">
      <c r="A18" s="61"/>
      <c r="B18" s="52"/>
      <c r="C18" s="54"/>
      <c r="D18" s="74"/>
      <c r="E18" s="52"/>
      <c r="F18" s="54"/>
      <c r="G18" s="54"/>
      <c r="H18" s="14" t="s">
        <v>31</v>
      </c>
      <c r="I18" s="12" t="s">
        <v>32</v>
      </c>
      <c r="J18" s="76"/>
      <c r="K18" s="57"/>
      <c r="L18" s="23" t="s">
        <v>27</v>
      </c>
      <c r="M18" s="14">
        <v>0</v>
      </c>
      <c r="N18" s="14">
        <v>2021</v>
      </c>
      <c r="O18" s="6" t="s">
        <v>28</v>
      </c>
      <c r="P18" s="6">
        <v>2340</v>
      </c>
      <c r="Q18" s="14" t="s">
        <v>29</v>
      </c>
      <c r="R18" s="44" t="s">
        <v>118</v>
      </c>
    </row>
    <row r="19" spans="1:18" ht="150" x14ac:dyDescent="0.25">
      <c r="A19" s="61"/>
      <c r="B19" s="52">
        <f>C19+E19</f>
        <v>3384000</v>
      </c>
      <c r="C19" s="55">
        <v>2876400</v>
      </c>
      <c r="D19" s="74"/>
      <c r="E19" s="64">
        <f>C19*15/85</f>
        <v>507600</v>
      </c>
      <c r="F19" s="55">
        <f>C19+E19</f>
        <v>3384000</v>
      </c>
      <c r="G19" s="55">
        <f>C19+E19</f>
        <v>3384000</v>
      </c>
      <c r="H19" s="14" t="s">
        <v>23</v>
      </c>
      <c r="I19" s="12" t="s">
        <v>24</v>
      </c>
      <c r="J19" s="76" t="s">
        <v>33</v>
      </c>
      <c r="K19" s="58" t="s">
        <v>26</v>
      </c>
      <c r="L19" s="23" t="s">
        <v>27</v>
      </c>
      <c r="M19" s="14">
        <v>0</v>
      </c>
      <c r="N19" s="14" t="s">
        <v>28</v>
      </c>
      <c r="O19" s="6">
        <v>1060</v>
      </c>
      <c r="P19" s="6">
        <v>7060</v>
      </c>
      <c r="Q19" s="14" t="s">
        <v>29</v>
      </c>
      <c r="R19" s="44" t="s">
        <v>48</v>
      </c>
    </row>
    <row r="20" spans="1:18" ht="75" x14ac:dyDescent="0.25">
      <c r="A20" s="61"/>
      <c r="B20" s="52"/>
      <c r="C20" s="54"/>
      <c r="D20" s="74"/>
      <c r="E20" s="52"/>
      <c r="F20" s="54"/>
      <c r="G20" s="54"/>
      <c r="H20" s="14" t="s">
        <v>31</v>
      </c>
      <c r="I20" s="12" t="s">
        <v>32</v>
      </c>
      <c r="J20" s="76"/>
      <c r="K20" s="57"/>
      <c r="L20" s="23" t="s">
        <v>27</v>
      </c>
      <c r="M20" s="14">
        <v>0</v>
      </c>
      <c r="N20" s="14">
        <v>2021</v>
      </c>
      <c r="O20" s="6" t="s">
        <v>28</v>
      </c>
      <c r="P20" s="6">
        <v>6000</v>
      </c>
      <c r="Q20" s="14" t="s">
        <v>29</v>
      </c>
      <c r="R20" s="44" t="s">
        <v>119</v>
      </c>
    </row>
    <row r="21" spans="1:18" ht="240" x14ac:dyDescent="0.25">
      <c r="A21" s="61"/>
      <c r="B21" s="52">
        <f>C21+E21</f>
        <v>4152962</v>
      </c>
      <c r="C21" s="55">
        <f>2734481-C17</f>
        <v>2076481</v>
      </c>
      <c r="D21" s="93" t="s">
        <v>49</v>
      </c>
      <c r="E21" s="64">
        <f>2734481-E17</f>
        <v>2076481</v>
      </c>
      <c r="F21" s="54">
        <f>C21+E21</f>
        <v>4152962</v>
      </c>
      <c r="G21" s="54">
        <f>C21+E21</f>
        <v>4152962</v>
      </c>
      <c r="H21" s="14" t="s">
        <v>23</v>
      </c>
      <c r="I21" s="12" t="s">
        <v>24</v>
      </c>
      <c r="J21" s="76" t="s">
        <v>25</v>
      </c>
      <c r="K21" s="57" t="s">
        <v>26</v>
      </c>
      <c r="L21" s="23" t="s">
        <v>27</v>
      </c>
      <c r="M21" s="14">
        <v>0</v>
      </c>
      <c r="N21" s="14" t="s">
        <v>28</v>
      </c>
      <c r="O21" s="6">
        <v>250</v>
      </c>
      <c r="P21" s="6">
        <v>1685</v>
      </c>
      <c r="Q21" s="14" t="s">
        <v>29</v>
      </c>
      <c r="R21" s="44" t="s">
        <v>50</v>
      </c>
    </row>
    <row r="22" spans="1:18" ht="75" x14ac:dyDescent="0.25">
      <c r="A22" s="61"/>
      <c r="B22" s="52"/>
      <c r="C22" s="55"/>
      <c r="D22" s="93"/>
      <c r="E22" s="64"/>
      <c r="F22" s="54"/>
      <c r="G22" s="54"/>
      <c r="H22" s="14" t="s">
        <v>31</v>
      </c>
      <c r="I22" s="12" t="s">
        <v>32</v>
      </c>
      <c r="J22" s="76"/>
      <c r="K22" s="57"/>
      <c r="L22" s="23" t="s">
        <v>27</v>
      </c>
      <c r="M22" s="14">
        <v>0</v>
      </c>
      <c r="N22" s="14">
        <v>2021</v>
      </c>
      <c r="O22" s="6" t="s">
        <v>28</v>
      </c>
      <c r="P22" s="6">
        <v>1430</v>
      </c>
      <c r="Q22" s="14" t="s">
        <v>29</v>
      </c>
      <c r="R22" s="44" t="s">
        <v>120</v>
      </c>
    </row>
    <row r="23" spans="1:18" ht="225" x14ac:dyDescent="0.25">
      <c r="A23" s="61"/>
      <c r="B23" s="52">
        <f>C23+E23</f>
        <v>10463925</v>
      </c>
      <c r="C23" s="55">
        <f>11770736-C19</f>
        <v>8894336</v>
      </c>
      <c r="D23" s="93"/>
      <c r="E23" s="64">
        <f>2077189-E19</f>
        <v>1569589</v>
      </c>
      <c r="F23" s="54">
        <f>C23+E23</f>
        <v>10463925</v>
      </c>
      <c r="G23" s="54">
        <f>C23+E23</f>
        <v>10463925</v>
      </c>
      <c r="H23" s="14" t="s">
        <v>23</v>
      </c>
      <c r="I23" s="12" t="s">
        <v>24</v>
      </c>
      <c r="J23" s="76" t="s">
        <v>33</v>
      </c>
      <c r="K23" s="57" t="s">
        <v>26</v>
      </c>
      <c r="L23" s="23" t="s">
        <v>27</v>
      </c>
      <c r="M23" s="14">
        <v>0</v>
      </c>
      <c r="N23" s="14" t="s">
        <v>28</v>
      </c>
      <c r="O23" s="6">
        <v>640</v>
      </c>
      <c r="P23" s="6">
        <v>4245</v>
      </c>
      <c r="Q23" s="14" t="s">
        <v>29</v>
      </c>
      <c r="R23" s="44" t="s">
        <v>51</v>
      </c>
    </row>
    <row r="24" spans="1:18" ht="75.75" thickBot="1" x14ac:dyDescent="0.3">
      <c r="A24" s="72"/>
      <c r="B24" s="59"/>
      <c r="C24" s="70"/>
      <c r="D24" s="94"/>
      <c r="E24" s="71"/>
      <c r="F24" s="92"/>
      <c r="G24" s="92"/>
      <c r="H24" s="40" t="s">
        <v>31</v>
      </c>
      <c r="I24" s="38" t="s">
        <v>32</v>
      </c>
      <c r="J24" s="95"/>
      <c r="K24" s="96"/>
      <c r="L24" s="41" t="s">
        <v>27</v>
      </c>
      <c r="M24" s="40">
        <v>0</v>
      </c>
      <c r="N24" s="40">
        <v>2021</v>
      </c>
      <c r="O24" s="17" t="s">
        <v>28</v>
      </c>
      <c r="P24" s="17">
        <v>3610</v>
      </c>
      <c r="Q24" s="40" t="s">
        <v>29</v>
      </c>
      <c r="R24" s="48" t="s">
        <v>121</v>
      </c>
    </row>
    <row r="25" spans="1:18" x14ac:dyDescent="0.25">
      <c r="B25" t="s">
        <v>52</v>
      </c>
      <c r="C25" s="19">
        <f>C5+C9+C21+C17</f>
        <v>12722508</v>
      </c>
      <c r="D25" s="19"/>
      <c r="E25" s="19">
        <f>E5+E9+E21+E17</f>
        <v>12722508</v>
      </c>
      <c r="F25" s="19">
        <f>F5+F9+F21+F17</f>
        <v>25445016</v>
      </c>
      <c r="G25" s="19">
        <f>G5+G9+G21+G17</f>
        <v>24900016</v>
      </c>
      <c r="O25" s="19">
        <f>SUM(O5:O24)</f>
        <v>3638</v>
      </c>
      <c r="P25" s="19">
        <f>SUM(P5:P24)</f>
        <v>44834</v>
      </c>
    </row>
    <row r="26" spans="1:18" x14ac:dyDescent="0.25">
      <c r="B26" t="s">
        <v>53</v>
      </c>
      <c r="C26" s="19">
        <f>C7+C13+C23+C19</f>
        <v>65373997</v>
      </c>
      <c r="D26" s="19"/>
      <c r="E26" s="19">
        <f>E7+E13+E23+E19</f>
        <v>11536588</v>
      </c>
      <c r="F26" s="19">
        <f>F7+F13+F23+F19</f>
        <v>76910585</v>
      </c>
      <c r="G26" s="19">
        <f>G7+G13+G23+G19</f>
        <v>76365585</v>
      </c>
    </row>
    <row r="27" spans="1:18" x14ac:dyDescent="0.25">
      <c r="C27" s="11"/>
      <c r="E27" s="11"/>
      <c r="F27" s="11"/>
      <c r="G27" s="11"/>
    </row>
    <row r="29" spans="1:18" ht="15.75" thickBot="1" x14ac:dyDescent="0.3"/>
    <row r="30" spans="1:18" ht="30.75" thickBot="1" x14ac:dyDescent="0.3">
      <c r="A30" s="30" t="s">
        <v>54</v>
      </c>
      <c r="B30" s="31" t="s">
        <v>55</v>
      </c>
      <c r="C30" s="31" t="s">
        <v>56</v>
      </c>
      <c r="D30" s="31" t="s">
        <v>57</v>
      </c>
      <c r="E30" s="31" t="s">
        <v>7</v>
      </c>
      <c r="F30" s="31" t="s">
        <v>8</v>
      </c>
      <c r="G30" s="31" t="s">
        <v>58</v>
      </c>
      <c r="H30" s="31" t="s">
        <v>11</v>
      </c>
      <c r="I30" s="32" t="s">
        <v>12</v>
      </c>
    </row>
    <row r="31" spans="1:18" ht="75" x14ac:dyDescent="0.25">
      <c r="A31" s="26" t="str">
        <f>H5</f>
        <v>EECO11</v>
      </c>
      <c r="B31" s="27" t="str">
        <f>I5</f>
        <v>Participants with tertiary education (Asmenys, turintys aukštąįį išsilavinimą)</v>
      </c>
      <c r="C31" s="27" t="str">
        <f>L5</f>
        <v>Number of persons
(asmenys)</v>
      </c>
      <c r="D31" s="28">
        <v>0</v>
      </c>
      <c r="E31" s="28" t="s">
        <v>25</v>
      </c>
      <c r="F31" s="28" t="s">
        <v>26</v>
      </c>
      <c r="G31" s="28" t="s">
        <v>28</v>
      </c>
      <c r="H31" s="29">
        <f>O5+O17+O21</f>
        <v>940</v>
      </c>
      <c r="I31" s="29">
        <f>P5+P17+P21</f>
        <v>6285</v>
      </c>
    </row>
    <row r="32" spans="1:18" ht="75" x14ac:dyDescent="0.25">
      <c r="A32" s="15" t="str">
        <f>H7</f>
        <v>EECO11</v>
      </c>
      <c r="B32" s="12" t="str">
        <f>I7</f>
        <v>Participants with tertiary education (Asmenys, turintys aukštąįį išsilavinimą)</v>
      </c>
      <c r="C32" s="12" t="str">
        <f>L7</f>
        <v>Number of persons
(asmenys)</v>
      </c>
      <c r="D32" s="7">
        <v>0</v>
      </c>
      <c r="E32" s="51" t="s">
        <v>33</v>
      </c>
      <c r="F32" s="7" t="s">
        <v>26</v>
      </c>
      <c r="G32" s="7" t="s">
        <v>28</v>
      </c>
      <c r="H32" s="18">
        <f>O7+O19+O23</f>
        <v>2690</v>
      </c>
      <c r="I32" s="18">
        <f>P7+P19+P23</f>
        <v>17885</v>
      </c>
    </row>
    <row r="33" spans="1:9" ht="120" x14ac:dyDescent="0.25">
      <c r="A33" s="14" t="str">
        <f>H6</f>
        <v>EECR03</v>
      </c>
      <c r="B33" s="12" t="str">
        <f>I6</f>
        <v>Participants gaining a qualification upon leaving (Dalyviai, pasibaigus jų dalyvavimui įgyjantys kvalifikaciją)</v>
      </c>
      <c r="C33" s="12" t="str">
        <f>L6</f>
        <v>Number of persons
(asmenys)</v>
      </c>
      <c r="D33" s="7">
        <f>M6+M18+M22</f>
        <v>139</v>
      </c>
      <c r="E33" s="51" t="s">
        <v>25</v>
      </c>
      <c r="F33" s="7" t="s">
        <v>26</v>
      </c>
      <c r="G33" s="7">
        <v>2021</v>
      </c>
      <c r="H33" s="7" t="s">
        <v>28</v>
      </c>
      <c r="I33" s="18">
        <f>P6+P18+P22</f>
        <v>5350</v>
      </c>
    </row>
    <row r="34" spans="1:9" ht="120" x14ac:dyDescent="0.25">
      <c r="A34" s="14" t="str">
        <f>H8</f>
        <v>EECR03</v>
      </c>
      <c r="B34" s="12" t="str">
        <f>I8</f>
        <v>Participants gaining a qualification upon leaving (Dalyviai, pasibaigus jų dalyvavimui įgyjantys kvalifikaciją)</v>
      </c>
      <c r="C34" s="12" t="str">
        <f>L8</f>
        <v>Number of persons
(asmenys)</v>
      </c>
      <c r="D34" s="7">
        <f>M8+M20+M24</f>
        <v>339</v>
      </c>
      <c r="E34" s="51" t="s">
        <v>33</v>
      </c>
      <c r="F34" s="7" t="s">
        <v>26</v>
      </c>
      <c r="G34" s="7">
        <v>2021</v>
      </c>
      <c r="H34" s="7" t="s">
        <v>28</v>
      </c>
      <c r="I34" s="18">
        <f>P8+P20+P24</f>
        <v>15200</v>
      </c>
    </row>
    <row r="35" spans="1:9" ht="75" x14ac:dyDescent="0.25">
      <c r="A35" s="12" t="str">
        <f>H9</f>
        <v>specific output</v>
      </c>
      <c r="B35" s="12" t="str">
        <f>I9</f>
        <v>Pedagogical researches performed  (Atlikti edukaciniai tyrimai)</v>
      </c>
      <c r="C35" s="23" t="str">
        <f>L9</f>
        <v>number
(skaičius)</v>
      </c>
      <c r="D35" s="7">
        <f>M9</f>
        <v>0</v>
      </c>
      <c r="E35" s="7" t="s">
        <v>25</v>
      </c>
      <c r="F35" s="7" t="s">
        <v>26</v>
      </c>
      <c r="G35" s="7" t="s">
        <v>28</v>
      </c>
      <c r="H35" s="7">
        <f>O9</f>
        <v>1</v>
      </c>
      <c r="I35" s="7">
        <f>P9</f>
        <v>10</v>
      </c>
    </row>
    <row r="36" spans="1:9" ht="75" x14ac:dyDescent="0.25">
      <c r="A36" s="12" t="str">
        <f>H13</f>
        <v>specific output</v>
      </c>
      <c r="B36" s="12" t="str">
        <f>I13</f>
        <v>Pedagogical researches performed  (Atlikti edukaciniai tyrimai)</v>
      </c>
      <c r="C36" s="23" t="str">
        <f>L13</f>
        <v>number
(skaičius)</v>
      </c>
      <c r="D36" s="7">
        <f>M13</f>
        <v>0</v>
      </c>
      <c r="E36" s="51" t="s">
        <v>33</v>
      </c>
      <c r="F36" s="7" t="s">
        <v>26</v>
      </c>
      <c r="G36" s="7" t="s">
        <v>28</v>
      </c>
      <c r="H36" s="7">
        <f>O13</f>
        <v>3</v>
      </c>
      <c r="I36" s="7">
        <f>P13</f>
        <v>20</v>
      </c>
    </row>
    <row r="37" spans="1:9" ht="161.25" customHeight="1" x14ac:dyDescent="0.25">
      <c r="A37" s="13" t="str">
        <f>H10</f>
        <v>specific output</v>
      </c>
      <c r="B37" s="12" t="str">
        <f>I10</f>
        <v>International pedagogy and education research programmes and / or projects, where  researchers have participated (Tarptautinės švietimo ir ugdymo srities tyrimų programos ir / ar projektai, kuriuose  dalyvavo tyrėjai)</v>
      </c>
      <c r="C37" s="23" t="str">
        <f>L10</f>
        <v>number
(skaičius)</v>
      </c>
      <c r="D37" s="7">
        <f>M10</f>
        <v>0</v>
      </c>
      <c r="E37" s="7" t="s">
        <v>25</v>
      </c>
      <c r="F37" s="7" t="s">
        <v>26</v>
      </c>
      <c r="G37" s="7" t="s">
        <v>28</v>
      </c>
      <c r="H37" s="7">
        <f>O10</f>
        <v>1</v>
      </c>
      <c r="I37" s="7">
        <f>P10</f>
        <v>6</v>
      </c>
    </row>
    <row r="38" spans="1:9" ht="195" x14ac:dyDescent="0.25">
      <c r="A38" s="13" t="str">
        <f>H14</f>
        <v>specific output</v>
      </c>
      <c r="B38" s="12" t="str">
        <f>I14</f>
        <v>International pedagogy and education research programmes and / or projects, where  researchers have participated (Tarptautinės švietimo ir ugdymo srities tyrimų programos ir / ar projektai, kuriuose  dalyvavo tyrėjai)</v>
      </c>
      <c r="C38" s="23" t="str">
        <f>L14</f>
        <v>number
(skaičius)</v>
      </c>
      <c r="D38" s="7">
        <f>M14</f>
        <v>0</v>
      </c>
      <c r="E38" s="51" t="s">
        <v>33</v>
      </c>
      <c r="F38" s="7" t="s">
        <v>26</v>
      </c>
      <c r="G38" s="7" t="s">
        <v>28</v>
      </c>
      <c r="H38" s="7">
        <f>O14</f>
        <v>3</v>
      </c>
      <c r="I38" s="7">
        <f>P14</f>
        <v>21</v>
      </c>
    </row>
    <row r="39" spans="1:9" ht="120" x14ac:dyDescent="0.25">
      <c r="A39" s="13" t="str">
        <f>H11</f>
        <v>specific result</v>
      </c>
      <c r="B39" s="12" t="str">
        <f>I11</f>
        <v>Publications prepared  performed educational researches (Edukacinių tyrimų pagrindu parengtos publikacijos)</v>
      </c>
      <c r="C39" s="23" t="str">
        <f>L11</f>
        <v>number
(skaičius)</v>
      </c>
      <c r="D39" s="7">
        <f>M11</f>
        <v>0</v>
      </c>
      <c r="E39" s="7" t="s">
        <v>25</v>
      </c>
      <c r="F39" s="7" t="s">
        <v>26</v>
      </c>
      <c r="G39" s="7">
        <v>2021</v>
      </c>
      <c r="H39" s="7" t="s">
        <v>28</v>
      </c>
      <c r="I39" s="7">
        <f>P11</f>
        <v>10</v>
      </c>
    </row>
    <row r="40" spans="1:9" ht="120" x14ac:dyDescent="0.25">
      <c r="A40" s="13" t="str">
        <f>H15</f>
        <v>specific result</v>
      </c>
      <c r="B40" s="12" t="str">
        <f>I15</f>
        <v>Publications prepared  performed educational researches (Edukacinių tyrimų pagrindu parengtos publikacijos)</v>
      </c>
      <c r="C40" s="23" t="str">
        <f>L15</f>
        <v>number
(skaičius)</v>
      </c>
      <c r="D40" s="7">
        <f>M15</f>
        <v>0</v>
      </c>
      <c r="E40" s="7" t="s">
        <v>33</v>
      </c>
      <c r="F40" s="7" t="s">
        <v>26</v>
      </c>
      <c r="G40" s="7">
        <v>2021</v>
      </c>
      <c r="H40" s="7" t="s">
        <v>28</v>
      </c>
      <c r="I40" s="7">
        <f>P15</f>
        <v>20</v>
      </c>
    </row>
    <row r="41" spans="1:9" ht="171.75" customHeight="1" x14ac:dyDescent="0.25">
      <c r="A41" s="13" t="str">
        <f>H12</f>
        <v>specificl result</v>
      </c>
      <c r="B41" s="12" t="str">
        <f>I12</f>
        <v>Reports on research results of researchers, who have participated in international pedagogic and educational programmes and / or projects  (Tarptautinėse švietimo ir ugdymo srities tyrimų programose ir / ar projektuose dalyvavusių tyrėjų, mokslinio tyrimo rezultatų ataskaitos)</v>
      </c>
      <c r="C41" s="23" t="str">
        <f>L12</f>
        <v>number
(skaičius)</v>
      </c>
      <c r="D41" s="7">
        <v>0</v>
      </c>
      <c r="E41" s="7" t="s">
        <v>25</v>
      </c>
      <c r="F41" s="7" t="s">
        <v>26</v>
      </c>
      <c r="G41" s="7">
        <v>2021</v>
      </c>
      <c r="H41" s="7" t="s">
        <v>28</v>
      </c>
      <c r="I41" s="7">
        <f>P12</f>
        <v>6</v>
      </c>
    </row>
    <row r="42" spans="1:9" ht="144.75" customHeight="1" x14ac:dyDescent="0.25">
      <c r="A42" s="13" t="str">
        <f>H16</f>
        <v>specific result</v>
      </c>
      <c r="B42" s="12" t="str">
        <f>I16</f>
        <v>Reports on research results of researchers, who have participated in international pedagogic and educational programmes and / or projects  (Tarptautinėse švietimo ir ugdymo srities tyrimų programose ir / ar projektuose dalyvavusių tyrėjų, mokslinio tyrimo rezultatų ataskaitos)</v>
      </c>
      <c r="C42" s="23" t="str">
        <f>L16</f>
        <v>number
(skaičius)</v>
      </c>
      <c r="D42" s="7">
        <f>M16</f>
        <v>0</v>
      </c>
      <c r="E42" s="51" t="s">
        <v>33</v>
      </c>
      <c r="F42" s="7" t="s">
        <v>26</v>
      </c>
      <c r="G42" s="7">
        <v>2021</v>
      </c>
      <c r="H42" s="7" t="s">
        <v>28</v>
      </c>
      <c r="I42" s="7">
        <f>P16</f>
        <v>21</v>
      </c>
    </row>
    <row r="43" spans="1:9" x14ac:dyDescent="0.25">
      <c r="H43" s="19">
        <f>SUM(H31:H42)</f>
        <v>3638</v>
      </c>
      <c r="I43" s="19">
        <f>SUM(I31:I42)</f>
        <v>44834</v>
      </c>
    </row>
  </sheetData>
  <mergeCells count="78">
    <mergeCell ref="G9:G12"/>
    <mergeCell ref="J9:J12"/>
    <mergeCell ref="K9:K12"/>
    <mergeCell ref="K7:K8"/>
    <mergeCell ref="G7:G8"/>
    <mergeCell ref="G23:G24"/>
    <mergeCell ref="J23:J24"/>
    <mergeCell ref="G13:G16"/>
    <mergeCell ref="J13:J16"/>
    <mergeCell ref="K23:K24"/>
    <mergeCell ref="K13:K16"/>
    <mergeCell ref="G21:G22"/>
    <mergeCell ref="J21:J22"/>
    <mergeCell ref="K21:K22"/>
    <mergeCell ref="J17:J18"/>
    <mergeCell ref="J19:J20"/>
    <mergeCell ref="G17:G18"/>
    <mergeCell ref="G19:G20"/>
    <mergeCell ref="F9:F12"/>
    <mergeCell ref="C9:C12"/>
    <mergeCell ref="F23:F24"/>
    <mergeCell ref="C21:C22"/>
    <mergeCell ref="E21:E22"/>
    <mergeCell ref="D21:D24"/>
    <mergeCell ref="D9:D16"/>
    <mergeCell ref="C13:C16"/>
    <mergeCell ref="E13:E16"/>
    <mergeCell ref="F13:F16"/>
    <mergeCell ref="F21:F22"/>
    <mergeCell ref="F17:F18"/>
    <mergeCell ref="F19:F20"/>
    <mergeCell ref="R3:R4"/>
    <mergeCell ref="A5:A8"/>
    <mergeCell ref="L3:L4"/>
    <mergeCell ref="M3:N3"/>
    <mergeCell ref="O3:O4"/>
    <mergeCell ref="P3:P4"/>
    <mergeCell ref="Q3:Q4"/>
    <mergeCell ref="E5:E6"/>
    <mergeCell ref="F5:F6"/>
    <mergeCell ref="G5:G6"/>
    <mergeCell ref="J5:J6"/>
    <mergeCell ref="K5:K6"/>
    <mergeCell ref="K3:K4"/>
    <mergeCell ref="A3:A4"/>
    <mergeCell ref="A1:J1"/>
    <mergeCell ref="J7:J8"/>
    <mergeCell ref="C3:C4"/>
    <mergeCell ref="D3:F3"/>
    <mergeCell ref="G3:G4"/>
    <mergeCell ref="H3:I3"/>
    <mergeCell ref="J3:J4"/>
    <mergeCell ref="D5:D8"/>
    <mergeCell ref="C7:C8"/>
    <mergeCell ref="C5:C6"/>
    <mergeCell ref="E7:E8"/>
    <mergeCell ref="F7:F8"/>
    <mergeCell ref="B21:B22"/>
    <mergeCell ref="B23:B24"/>
    <mergeCell ref="A9:A16"/>
    <mergeCell ref="E9:E12"/>
    <mergeCell ref="B3:B4"/>
    <mergeCell ref="B5:B6"/>
    <mergeCell ref="B7:B8"/>
    <mergeCell ref="B9:B12"/>
    <mergeCell ref="B13:B16"/>
    <mergeCell ref="C23:C24"/>
    <mergeCell ref="E23:E24"/>
    <mergeCell ref="A17:A24"/>
    <mergeCell ref="D17:D20"/>
    <mergeCell ref="E17:E18"/>
    <mergeCell ref="E19:E20"/>
    <mergeCell ref="B17:B18"/>
    <mergeCell ref="B19:B20"/>
    <mergeCell ref="C17:C18"/>
    <mergeCell ref="C19:C20"/>
    <mergeCell ref="K17:K18"/>
    <mergeCell ref="K19:K20"/>
  </mergeCells>
  <pageMargins left="0.7" right="0.7" top="0.75" bottom="0.75" header="0.3" footer="0.3"/>
  <pageSetup paperSize="8"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3" sqref="C3"/>
    </sheetView>
  </sheetViews>
  <sheetFormatPr defaultRowHeight="15" x14ac:dyDescent="0.25"/>
  <cols>
    <col min="1" max="1" width="7.5703125" bestFit="1" customWidth="1"/>
    <col min="2" max="2" width="28.28515625" bestFit="1" customWidth="1"/>
    <col min="3" max="3" width="91.140625" customWidth="1"/>
  </cols>
  <sheetData>
    <row r="1" spans="1:3" x14ac:dyDescent="0.25">
      <c r="A1" s="14" t="s">
        <v>59</v>
      </c>
      <c r="B1" s="14" t="s">
        <v>60</v>
      </c>
      <c r="C1" s="14" t="s">
        <v>61</v>
      </c>
    </row>
    <row r="2" spans="1:3" x14ac:dyDescent="0.25">
      <c r="A2" s="14">
        <v>1</v>
      </c>
      <c r="B2" s="24" t="s">
        <v>54</v>
      </c>
      <c r="C2" s="24" t="s">
        <v>62</v>
      </c>
    </row>
    <row r="3" spans="1:3" x14ac:dyDescent="0.25">
      <c r="A3" s="14">
        <f>A2+1</f>
        <v>2</v>
      </c>
      <c r="B3" s="24" t="s">
        <v>55</v>
      </c>
      <c r="C3" s="24" t="s">
        <v>63</v>
      </c>
    </row>
    <row r="4" spans="1:3" x14ac:dyDescent="0.25">
      <c r="A4" s="14">
        <f t="shared" ref="A4:A19" si="0">A3+1</f>
        <v>3</v>
      </c>
      <c r="B4" s="24" t="s">
        <v>64</v>
      </c>
      <c r="C4" s="24" t="s">
        <v>65</v>
      </c>
    </row>
    <row r="5" spans="1:3" x14ac:dyDescent="0.25">
      <c r="A5" s="14">
        <f t="shared" si="0"/>
        <v>4</v>
      </c>
      <c r="B5" s="24" t="s">
        <v>66</v>
      </c>
      <c r="C5" s="24" t="s">
        <v>67</v>
      </c>
    </row>
    <row r="6" spans="1:3" x14ac:dyDescent="0.25">
      <c r="A6" s="14">
        <f t="shared" si="0"/>
        <v>5</v>
      </c>
      <c r="B6" s="24" t="s">
        <v>10</v>
      </c>
      <c r="C6" s="24">
        <v>0</v>
      </c>
    </row>
    <row r="7" spans="1:3" x14ac:dyDescent="0.25">
      <c r="A7" s="14">
        <f t="shared" si="0"/>
        <v>6</v>
      </c>
      <c r="B7" s="24" t="s">
        <v>68</v>
      </c>
      <c r="C7" s="24" t="s">
        <v>69</v>
      </c>
    </row>
    <row r="8" spans="1:3" x14ac:dyDescent="0.25">
      <c r="A8" s="14">
        <f t="shared" si="0"/>
        <v>7</v>
      </c>
      <c r="B8" s="24" t="s">
        <v>12</v>
      </c>
      <c r="C8" s="24" t="s">
        <v>70</v>
      </c>
    </row>
    <row r="9" spans="1:3" x14ac:dyDescent="0.25">
      <c r="A9" s="14">
        <f t="shared" si="0"/>
        <v>8</v>
      </c>
      <c r="B9" s="24" t="s">
        <v>71</v>
      </c>
      <c r="C9" s="24" t="s">
        <v>72</v>
      </c>
    </row>
    <row r="10" spans="1:3" x14ac:dyDescent="0.25">
      <c r="A10" s="14">
        <f t="shared" si="0"/>
        <v>9</v>
      </c>
      <c r="B10" s="24" t="s">
        <v>73</v>
      </c>
      <c r="C10" s="24" t="s">
        <v>74</v>
      </c>
    </row>
    <row r="11" spans="1:3" ht="105" x14ac:dyDescent="0.25">
      <c r="A11" s="14">
        <f t="shared" si="0"/>
        <v>10</v>
      </c>
      <c r="B11" s="24" t="s">
        <v>75</v>
      </c>
      <c r="C11" s="24" t="s">
        <v>76</v>
      </c>
    </row>
    <row r="12" spans="1:3" x14ac:dyDescent="0.25">
      <c r="A12" s="14">
        <f t="shared" si="0"/>
        <v>11</v>
      </c>
      <c r="B12" s="24" t="s">
        <v>77</v>
      </c>
      <c r="C12" s="24" t="s">
        <v>78</v>
      </c>
    </row>
    <row r="13" spans="1:3" x14ac:dyDescent="0.25">
      <c r="A13" s="14">
        <f t="shared" si="0"/>
        <v>12</v>
      </c>
      <c r="B13" s="24" t="s">
        <v>79</v>
      </c>
      <c r="C13" s="24" t="s">
        <v>80</v>
      </c>
    </row>
    <row r="14" spans="1:3" x14ac:dyDescent="0.25">
      <c r="A14" s="14">
        <f t="shared" si="0"/>
        <v>13</v>
      </c>
      <c r="B14" s="24" t="s">
        <v>81</v>
      </c>
      <c r="C14" s="24" t="s">
        <v>82</v>
      </c>
    </row>
    <row r="15" spans="1:3" ht="30" x14ac:dyDescent="0.25">
      <c r="A15" s="14">
        <f t="shared" si="0"/>
        <v>14</v>
      </c>
      <c r="B15" s="24" t="s">
        <v>83</v>
      </c>
      <c r="C15" s="24" t="s">
        <v>84</v>
      </c>
    </row>
    <row r="16" spans="1:3" x14ac:dyDescent="0.25">
      <c r="A16" s="14">
        <f t="shared" si="0"/>
        <v>15</v>
      </c>
      <c r="B16" s="24" t="s">
        <v>85</v>
      </c>
      <c r="C16" s="24" t="s">
        <v>86</v>
      </c>
    </row>
    <row r="17" spans="1:4" ht="30" x14ac:dyDescent="0.25">
      <c r="A17" s="14">
        <f t="shared" si="0"/>
        <v>16</v>
      </c>
      <c r="B17" s="24" t="s">
        <v>87</v>
      </c>
      <c r="C17" s="24" t="s">
        <v>88</v>
      </c>
    </row>
    <row r="18" spans="1:4" ht="30" x14ac:dyDescent="0.25">
      <c r="A18" s="14">
        <f>A17+1</f>
        <v>17</v>
      </c>
      <c r="B18" s="24" t="s">
        <v>89</v>
      </c>
      <c r="C18" s="24" t="s">
        <v>90</v>
      </c>
      <c r="D18" s="5"/>
    </row>
    <row r="19" spans="1:4" x14ac:dyDescent="0.25">
      <c r="A19" s="14">
        <f t="shared" si="0"/>
        <v>18</v>
      </c>
      <c r="B19" s="24" t="s">
        <v>91</v>
      </c>
      <c r="C19" s="24" t="s">
        <v>92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75" zoomScaleNormal="75" workbookViewId="0">
      <selection activeCell="C3" sqref="C3"/>
    </sheetView>
  </sheetViews>
  <sheetFormatPr defaultRowHeight="15" x14ac:dyDescent="0.25"/>
  <cols>
    <col min="1" max="1" width="7.5703125" bestFit="1" customWidth="1"/>
    <col min="2" max="2" width="28.28515625" bestFit="1" customWidth="1"/>
    <col min="3" max="3" width="99.42578125" customWidth="1"/>
    <col min="4" max="4" width="24.5703125" customWidth="1"/>
  </cols>
  <sheetData>
    <row r="1" spans="1:8" x14ac:dyDescent="0.25">
      <c r="A1" s="14" t="s">
        <v>59</v>
      </c>
      <c r="B1" s="14" t="s">
        <v>60</v>
      </c>
      <c r="C1" s="14" t="s">
        <v>61</v>
      </c>
    </row>
    <row r="2" spans="1:8" x14ac:dyDescent="0.25">
      <c r="A2" s="14">
        <v>1</v>
      </c>
      <c r="B2" s="24" t="s">
        <v>54</v>
      </c>
      <c r="C2" s="24" t="s">
        <v>62</v>
      </c>
    </row>
    <row r="3" spans="1:8" ht="45" x14ac:dyDescent="0.25">
      <c r="A3" s="14">
        <f>A2+1</f>
        <v>2</v>
      </c>
      <c r="B3" s="24" t="s">
        <v>55</v>
      </c>
      <c r="C3" s="24" t="s">
        <v>39</v>
      </c>
      <c r="H3" s="5"/>
    </row>
    <row r="4" spans="1:8" x14ac:dyDescent="0.25">
      <c r="A4" s="14">
        <f t="shared" ref="A4:A19" si="0">A3+1</f>
        <v>3</v>
      </c>
      <c r="B4" s="24" t="s">
        <v>64</v>
      </c>
      <c r="C4" s="24" t="s">
        <v>65</v>
      </c>
      <c r="H4" s="5"/>
    </row>
    <row r="5" spans="1:8" x14ac:dyDescent="0.25">
      <c r="A5" s="14">
        <f t="shared" si="0"/>
        <v>4</v>
      </c>
      <c r="B5" s="24" t="s">
        <v>66</v>
      </c>
      <c r="C5" s="24" t="s">
        <v>67</v>
      </c>
    </row>
    <row r="6" spans="1:8" x14ac:dyDescent="0.25">
      <c r="A6" s="14">
        <f t="shared" si="0"/>
        <v>5</v>
      </c>
      <c r="B6" s="24" t="s">
        <v>10</v>
      </c>
      <c r="C6" s="24">
        <v>0</v>
      </c>
    </row>
    <row r="7" spans="1:8" x14ac:dyDescent="0.25">
      <c r="A7" s="14">
        <f t="shared" si="0"/>
        <v>6</v>
      </c>
      <c r="B7" s="24" t="s">
        <v>68</v>
      </c>
      <c r="C7" s="24" t="s">
        <v>69</v>
      </c>
    </row>
    <row r="8" spans="1:8" x14ac:dyDescent="0.25">
      <c r="A8" s="14">
        <f t="shared" si="0"/>
        <v>7</v>
      </c>
      <c r="B8" s="24" t="s">
        <v>12</v>
      </c>
      <c r="C8" s="24" t="s">
        <v>93</v>
      </c>
    </row>
    <row r="9" spans="1:8" x14ac:dyDescent="0.25">
      <c r="A9" s="14">
        <f t="shared" si="0"/>
        <v>8</v>
      </c>
      <c r="B9" s="24" t="s">
        <v>71</v>
      </c>
      <c r="C9" s="24" t="s">
        <v>72</v>
      </c>
    </row>
    <row r="10" spans="1:8" x14ac:dyDescent="0.25">
      <c r="A10" s="14">
        <f t="shared" si="0"/>
        <v>9</v>
      </c>
      <c r="B10" s="24" t="s">
        <v>73</v>
      </c>
      <c r="C10" s="24" t="s">
        <v>94</v>
      </c>
    </row>
    <row r="11" spans="1:8" ht="150" x14ac:dyDescent="0.25">
      <c r="A11" s="14">
        <f t="shared" si="0"/>
        <v>10</v>
      </c>
      <c r="B11" s="24" t="s">
        <v>75</v>
      </c>
      <c r="C11" s="24" t="s">
        <v>95</v>
      </c>
    </row>
    <row r="12" spans="1:8" x14ac:dyDescent="0.25">
      <c r="A12" s="14">
        <f t="shared" si="0"/>
        <v>11</v>
      </c>
      <c r="B12" s="24" t="s">
        <v>77</v>
      </c>
      <c r="C12" s="24" t="s">
        <v>78</v>
      </c>
    </row>
    <row r="13" spans="1:8" x14ac:dyDescent="0.25">
      <c r="A13" s="14">
        <f t="shared" si="0"/>
        <v>12</v>
      </c>
      <c r="B13" s="24" t="s">
        <v>79</v>
      </c>
      <c r="C13" s="24" t="s">
        <v>80</v>
      </c>
    </row>
    <row r="14" spans="1:8" ht="30" x14ac:dyDescent="0.25">
      <c r="A14" s="14">
        <f t="shared" si="0"/>
        <v>13</v>
      </c>
      <c r="B14" s="24" t="s">
        <v>81</v>
      </c>
      <c r="C14" s="24" t="s">
        <v>96</v>
      </c>
      <c r="D14" s="5"/>
    </row>
    <row r="15" spans="1:8" ht="30" x14ac:dyDescent="0.25">
      <c r="A15" s="14">
        <f t="shared" si="0"/>
        <v>14</v>
      </c>
      <c r="B15" s="24" t="s">
        <v>83</v>
      </c>
      <c r="C15" s="24" t="s">
        <v>84</v>
      </c>
    </row>
    <row r="16" spans="1:8" x14ac:dyDescent="0.25">
      <c r="A16" s="14">
        <f t="shared" si="0"/>
        <v>15</v>
      </c>
      <c r="B16" s="24" t="s">
        <v>85</v>
      </c>
      <c r="C16" s="24" t="s">
        <v>86</v>
      </c>
    </row>
    <row r="17" spans="1:3" ht="30" x14ac:dyDescent="0.25">
      <c r="A17" s="14">
        <f t="shared" si="0"/>
        <v>16</v>
      </c>
      <c r="B17" s="24" t="s">
        <v>87</v>
      </c>
      <c r="C17" s="24" t="s">
        <v>88</v>
      </c>
    </row>
    <row r="18" spans="1:3" ht="63.75" customHeight="1" x14ac:dyDescent="0.25">
      <c r="A18" s="14">
        <f>A17+1</f>
        <v>17</v>
      </c>
      <c r="B18" s="24" t="s">
        <v>89</v>
      </c>
      <c r="C18" s="24" t="s">
        <v>97</v>
      </c>
    </row>
    <row r="19" spans="1:3" x14ac:dyDescent="0.25">
      <c r="A19" s="14">
        <f t="shared" si="0"/>
        <v>18</v>
      </c>
      <c r="B19" s="24" t="s">
        <v>91</v>
      </c>
      <c r="C19" s="2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18" sqref="C18"/>
    </sheetView>
  </sheetViews>
  <sheetFormatPr defaultRowHeight="15" x14ac:dyDescent="0.25"/>
  <cols>
    <col min="1" max="1" width="7.5703125" bestFit="1" customWidth="1"/>
    <col min="2" max="2" width="24.28515625" bestFit="1" customWidth="1"/>
    <col min="3" max="3" width="101.7109375" customWidth="1"/>
  </cols>
  <sheetData>
    <row r="1" spans="1:3" x14ac:dyDescent="0.25">
      <c r="A1" s="23" t="s">
        <v>59</v>
      </c>
      <c r="B1" s="23" t="s">
        <v>60</v>
      </c>
      <c r="C1" s="23" t="s">
        <v>61</v>
      </c>
    </row>
    <row r="2" spans="1:3" x14ac:dyDescent="0.25">
      <c r="A2" s="23">
        <v>1</v>
      </c>
      <c r="B2" s="24" t="s">
        <v>54</v>
      </c>
      <c r="C2" s="24" t="s">
        <v>98</v>
      </c>
    </row>
    <row r="3" spans="1:3" x14ac:dyDescent="0.25">
      <c r="A3" s="23">
        <f>A2+1</f>
        <v>2</v>
      </c>
      <c r="B3" s="24" t="s">
        <v>55</v>
      </c>
      <c r="C3" s="24" t="s">
        <v>99</v>
      </c>
    </row>
    <row r="4" spans="1:3" x14ac:dyDescent="0.25">
      <c r="A4" s="23">
        <f t="shared" ref="A4:A19" si="0">A3+1</f>
        <v>3</v>
      </c>
      <c r="B4" s="24" t="s">
        <v>64</v>
      </c>
      <c r="C4" s="24" t="s">
        <v>65</v>
      </c>
    </row>
    <row r="5" spans="1:3" x14ac:dyDescent="0.25">
      <c r="A5" s="23">
        <f t="shared" si="0"/>
        <v>4</v>
      </c>
      <c r="B5" s="24" t="s">
        <v>66</v>
      </c>
      <c r="C5" s="24" t="s">
        <v>100</v>
      </c>
    </row>
    <row r="6" spans="1:3" x14ac:dyDescent="0.25">
      <c r="A6" s="23">
        <f t="shared" si="0"/>
        <v>5</v>
      </c>
      <c r="B6" s="24" t="s">
        <v>10</v>
      </c>
      <c r="C6" s="24">
        <v>0</v>
      </c>
    </row>
    <row r="7" spans="1:3" x14ac:dyDescent="0.25">
      <c r="A7" s="23">
        <f t="shared" si="0"/>
        <v>6</v>
      </c>
      <c r="B7" s="24" t="s">
        <v>68</v>
      </c>
      <c r="C7" s="24" t="s">
        <v>28</v>
      </c>
    </row>
    <row r="8" spans="1:3" x14ac:dyDescent="0.25">
      <c r="A8" s="23">
        <f t="shared" si="0"/>
        <v>7</v>
      </c>
      <c r="B8" s="24" t="s">
        <v>12</v>
      </c>
      <c r="C8" s="24" t="s">
        <v>70</v>
      </c>
    </row>
    <row r="9" spans="1:3" x14ac:dyDescent="0.25">
      <c r="A9" s="23">
        <f t="shared" si="0"/>
        <v>8</v>
      </c>
      <c r="B9" s="24" t="s">
        <v>71</v>
      </c>
      <c r="C9" s="24" t="s">
        <v>72</v>
      </c>
    </row>
    <row r="10" spans="1:3" x14ac:dyDescent="0.25">
      <c r="A10" s="23">
        <f t="shared" si="0"/>
        <v>9</v>
      </c>
      <c r="B10" s="24" t="s">
        <v>73</v>
      </c>
      <c r="C10" s="24" t="s">
        <v>101</v>
      </c>
    </row>
    <row r="11" spans="1:3" ht="120" x14ac:dyDescent="0.25">
      <c r="A11" s="23">
        <f t="shared" si="0"/>
        <v>10</v>
      </c>
      <c r="B11" s="24" t="s">
        <v>75</v>
      </c>
      <c r="C11" s="24" t="s">
        <v>102</v>
      </c>
    </row>
    <row r="12" spans="1:3" x14ac:dyDescent="0.25">
      <c r="A12" s="23">
        <f t="shared" si="0"/>
        <v>11</v>
      </c>
      <c r="B12" s="24" t="s">
        <v>77</v>
      </c>
      <c r="C12" s="24" t="s">
        <v>78</v>
      </c>
    </row>
    <row r="13" spans="1:3" ht="30" x14ac:dyDescent="0.25">
      <c r="A13" s="23">
        <f t="shared" si="0"/>
        <v>12</v>
      </c>
      <c r="B13" s="24" t="s">
        <v>79</v>
      </c>
      <c r="C13" s="24" t="s">
        <v>80</v>
      </c>
    </row>
    <row r="14" spans="1:3" x14ac:dyDescent="0.25">
      <c r="A14" s="23">
        <f t="shared" si="0"/>
        <v>13</v>
      </c>
      <c r="B14" s="24" t="s">
        <v>81</v>
      </c>
      <c r="C14" s="24" t="s">
        <v>103</v>
      </c>
    </row>
    <row r="15" spans="1:3" ht="30" x14ac:dyDescent="0.25">
      <c r="A15" s="23">
        <f t="shared" si="0"/>
        <v>14</v>
      </c>
      <c r="B15" s="24" t="s">
        <v>83</v>
      </c>
      <c r="C15" s="24" t="s">
        <v>104</v>
      </c>
    </row>
    <row r="16" spans="1:3" x14ac:dyDescent="0.25">
      <c r="A16" s="23">
        <f t="shared" si="0"/>
        <v>15</v>
      </c>
      <c r="B16" s="24" t="s">
        <v>85</v>
      </c>
      <c r="C16" s="24" t="s">
        <v>86</v>
      </c>
    </row>
    <row r="17" spans="1:3" ht="30" x14ac:dyDescent="0.25">
      <c r="A17" s="23">
        <f t="shared" si="0"/>
        <v>16</v>
      </c>
      <c r="B17" s="24" t="s">
        <v>87</v>
      </c>
      <c r="C17" s="24" t="s">
        <v>105</v>
      </c>
    </row>
    <row r="18" spans="1:3" x14ac:dyDescent="0.25">
      <c r="A18" s="23">
        <f>A17+1</f>
        <v>17</v>
      </c>
      <c r="B18" s="24" t="s">
        <v>89</v>
      </c>
      <c r="C18" s="24" t="s">
        <v>106</v>
      </c>
    </row>
    <row r="19" spans="1:3" x14ac:dyDescent="0.25">
      <c r="A19" s="23">
        <f t="shared" si="0"/>
        <v>18</v>
      </c>
      <c r="B19" s="24" t="s">
        <v>91</v>
      </c>
      <c r="C19" s="24"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75" zoomScaleNormal="75" workbookViewId="0">
      <selection activeCell="C18" sqref="C18"/>
    </sheetView>
  </sheetViews>
  <sheetFormatPr defaultRowHeight="15" x14ac:dyDescent="0.25"/>
  <cols>
    <col min="1" max="1" width="7.42578125" bestFit="1" customWidth="1"/>
    <col min="2" max="2" width="24.7109375" customWidth="1"/>
    <col min="3" max="3" width="89.85546875" customWidth="1"/>
  </cols>
  <sheetData>
    <row r="1" spans="1:9" x14ac:dyDescent="0.25">
      <c r="A1" s="23" t="s">
        <v>59</v>
      </c>
      <c r="B1" s="23" t="s">
        <v>60</v>
      </c>
      <c r="C1" s="23" t="s">
        <v>61</v>
      </c>
    </row>
    <row r="2" spans="1:9" x14ac:dyDescent="0.25">
      <c r="A2" s="23">
        <v>1</v>
      </c>
      <c r="B2" s="24" t="s">
        <v>54</v>
      </c>
      <c r="C2" s="24" t="s">
        <v>98</v>
      </c>
    </row>
    <row r="3" spans="1:9" ht="45" x14ac:dyDescent="0.25">
      <c r="A3" s="23">
        <f>A2+1</f>
        <v>2</v>
      </c>
      <c r="B3" s="24" t="s">
        <v>55</v>
      </c>
      <c r="C3" s="24" t="s">
        <v>97</v>
      </c>
      <c r="I3" s="5"/>
    </row>
    <row r="4" spans="1:9" x14ac:dyDescent="0.25">
      <c r="A4" s="23">
        <f t="shared" ref="A4:A19" si="0">A3+1</f>
        <v>3</v>
      </c>
      <c r="B4" s="24" t="s">
        <v>64</v>
      </c>
      <c r="C4" s="24" t="s">
        <v>65</v>
      </c>
    </row>
    <row r="5" spans="1:9" x14ac:dyDescent="0.25">
      <c r="A5" s="23">
        <f t="shared" si="0"/>
        <v>4</v>
      </c>
      <c r="B5" s="24" t="s">
        <v>66</v>
      </c>
      <c r="C5" s="24" t="s">
        <v>100</v>
      </c>
    </row>
    <row r="6" spans="1:9" x14ac:dyDescent="0.25">
      <c r="A6" s="23">
        <f t="shared" si="0"/>
        <v>5</v>
      </c>
      <c r="B6" s="24" t="s">
        <v>10</v>
      </c>
      <c r="C6" s="24">
        <v>0</v>
      </c>
    </row>
    <row r="7" spans="1:9" x14ac:dyDescent="0.25">
      <c r="A7" s="23">
        <f t="shared" si="0"/>
        <v>6</v>
      </c>
      <c r="B7" s="24" t="s">
        <v>68</v>
      </c>
      <c r="C7" s="24" t="s">
        <v>28</v>
      </c>
    </row>
    <row r="8" spans="1:9" x14ac:dyDescent="0.25">
      <c r="A8" s="23">
        <f t="shared" si="0"/>
        <v>7</v>
      </c>
      <c r="B8" s="24" t="s">
        <v>12</v>
      </c>
      <c r="C8" s="24" t="s">
        <v>93</v>
      </c>
      <c r="D8" s="25"/>
    </row>
    <row r="9" spans="1:9" x14ac:dyDescent="0.25">
      <c r="A9" s="23">
        <f t="shared" si="0"/>
        <v>8</v>
      </c>
      <c r="B9" s="24" t="s">
        <v>71</v>
      </c>
      <c r="C9" s="24" t="s">
        <v>72</v>
      </c>
    </row>
    <row r="10" spans="1:9" x14ac:dyDescent="0.25">
      <c r="A10" s="23">
        <f t="shared" si="0"/>
        <v>9</v>
      </c>
      <c r="B10" s="24" t="s">
        <v>73</v>
      </c>
      <c r="C10" s="24" t="s">
        <v>107</v>
      </c>
    </row>
    <row r="11" spans="1:9" ht="135" x14ac:dyDescent="0.25">
      <c r="A11" s="23">
        <f t="shared" si="0"/>
        <v>10</v>
      </c>
      <c r="B11" s="24" t="s">
        <v>75</v>
      </c>
      <c r="C11" s="24" t="s">
        <v>108</v>
      </c>
    </row>
    <row r="12" spans="1:9" x14ac:dyDescent="0.25">
      <c r="A12" s="23">
        <f t="shared" si="0"/>
        <v>11</v>
      </c>
      <c r="B12" s="24" t="s">
        <v>77</v>
      </c>
      <c r="C12" s="24" t="s">
        <v>78</v>
      </c>
    </row>
    <row r="13" spans="1:9" ht="30" x14ac:dyDescent="0.25">
      <c r="A13" s="23">
        <f t="shared" si="0"/>
        <v>12</v>
      </c>
      <c r="B13" s="24" t="s">
        <v>79</v>
      </c>
      <c r="C13" s="24" t="s">
        <v>80</v>
      </c>
    </row>
    <row r="14" spans="1:9" x14ac:dyDescent="0.25">
      <c r="A14" s="23">
        <f t="shared" si="0"/>
        <v>13</v>
      </c>
      <c r="B14" s="24" t="s">
        <v>81</v>
      </c>
      <c r="C14" s="24" t="s">
        <v>103</v>
      </c>
    </row>
    <row r="15" spans="1:9" ht="30" x14ac:dyDescent="0.25">
      <c r="A15" s="23">
        <f t="shared" si="0"/>
        <v>14</v>
      </c>
      <c r="B15" s="24" t="s">
        <v>83</v>
      </c>
      <c r="C15" s="24" t="s">
        <v>104</v>
      </c>
    </row>
    <row r="16" spans="1:9" x14ac:dyDescent="0.25">
      <c r="A16" s="23">
        <f t="shared" si="0"/>
        <v>15</v>
      </c>
      <c r="B16" s="24" t="s">
        <v>85</v>
      </c>
      <c r="C16" s="24" t="s">
        <v>86</v>
      </c>
    </row>
    <row r="17" spans="1:4" ht="30" x14ac:dyDescent="0.25">
      <c r="A17" s="23">
        <f t="shared" si="0"/>
        <v>16</v>
      </c>
      <c r="B17" s="24" t="s">
        <v>87</v>
      </c>
      <c r="C17" s="24" t="s">
        <v>105</v>
      </c>
    </row>
    <row r="18" spans="1:4" ht="45" x14ac:dyDescent="0.25">
      <c r="A18" s="23">
        <f>A17+1</f>
        <v>17</v>
      </c>
      <c r="B18" s="24" t="s">
        <v>89</v>
      </c>
      <c r="C18" s="24" t="s">
        <v>109</v>
      </c>
      <c r="D18" s="5"/>
    </row>
    <row r="19" spans="1:4" x14ac:dyDescent="0.25">
      <c r="A19" s="23">
        <f t="shared" si="0"/>
        <v>18</v>
      </c>
      <c r="B19" s="24" t="s">
        <v>91</v>
      </c>
      <c r="C19" s="24" t="s">
        <v>92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6335-0361-48D0-B9FC-60A2D5017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4D700C-44B1-4C37-B8CD-D31D2F36B1C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e92b3888-6436-4536-a96b-d3f820c1a659"/>
    <ds:schemaRef ds:uri="http://www.w3.org/XML/1998/namespace"/>
    <ds:schemaRef ds:uri="http://purl.org/dc/elements/1.1/"/>
  </ds:schemaRefs>
</ds:datastoreItem>
</file>

<file path=customXml/itemProps3.xml><?xml version="1.0" encoding="utf-8"?>
<ds:datastoreItem xmlns:ds="http://schemas.openxmlformats.org/officeDocument/2006/customXml" ds:itemID="{131752AA-7156-4140-85B0-C2648213FC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4.5 (4.2)</vt:lpstr>
      <vt:lpstr>F Specific output (4.2.2)(1)</vt:lpstr>
      <vt:lpstr>F Specific output (4.2.2)(3)</vt:lpstr>
      <vt:lpstr>F Specific result (4.2.2)(1)</vt:lpstr>
      <vt:lpstr>F Specific result (4.2.2)(3)</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