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filterPrivacy="1" defaultThemeVersion="124226"/>
  <xr:revisionPtr revIDLastSave="0" documentId="13_ncr:1_{6360397A-91B9-49C6-B626-5274C4DFFB73}" xr6:coauthVersionLast="47" xr6:coauthVersionMax="47" xr10:uidLastSave="{00000000-0000-0000-0000-000000000000}"/>
  <bookViews>
    <workbookView xWindow="-108" yWindow="-108" windowWidth="23256" windowHeight="12576" xr2:uid="{00000000-000D-0000-FFFF-FFFF00000000}"/>
  </bookViews>
  <sheets>
    <sheet name="10.1" sheetId="13" r:id="rId1"/>
    <sheet name="Fiches Specific Result 10.1.3" sheetId="16" r:id="rId2"/>
  </sheets>
  <definedNames>
    <definedName name="_xlnm._FilterDatabase" localSheetId="0" hidden="1">'10.1'!$A$5:$R$5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93" i="13" l="1"/>
  <c r="I292" i="13"/>
  <c r="I291" i="13"/>
  <c r="I290" i="13"/>
  <c r="P268" i="13"/>
  <c r="C270" i="13"/>
  <c r="I314" i="13" l="1"/>
  <c r="I299" i="13"/>
  <c r="I298" i="13"/>
  <c r="I297" i="13"/>
  <c r="I296" i="13"/>
  <c r="I295" i="13"/>
  <c r="I294" i="13"/>
  <c r="B290" i="13" l="1"/>
  <c r="C269" i="13"/>
  <c r="C268" i="13"/>
  <c r="B156" i="13" l="1"/>
  <c r="I301" i="13" l="1"/>
  <c r="C287" i="13"/>
  <c r="C286" i="13"/>
  <c r="C285" i="13"/>
  <c r="C284" i="13"/>
  <c r="C283" i="13"/>
  <c r="C282" i="13"/>
  <c r="C281" i="13"/>
  <c r="C280" i="13"/>
  <c r="C279" i="13"/>
  <c r="C278" i="13"/>
  <c r="C277" i="13"/>
  <c r="C276" i="13"/>
  <c r="C275" i="13"/>
  <c r="C274" i="13"/>
  <c r="C273" i="13"/>
  <c r="C272" i="13"/>
  <c r="I304" i="13" l="1"/>
  <c r="B311" i="13"/>
  <c r="I311" i="13"/>
  <c r="I310" i="13"/>
  <c r="I307" i="13"/>
  <c r="I306" i="13"/>
  <c r="I305" i="13"/>
  <c r="I303" i="13"/>
  <c r="I302" i="13"/>
  <c r="I313" i="13"/>
  <c r="I312" i="13"/>
  <c r="I309" i="13"/>
  <c r="I308" i="13"/>
  <c r="I300" i="13"/>
  <c r="D311" i="13"/>
  <c r="D310" i="13"/>
  <c r="D309" i="13"/>
  <c r="D307" i="13"/>
  <c r="D305" i="13"/>
  <c r="D304" i="13"/>
  <c r="D303" i="13"/>
  <c r="H301" i="13"/>
  <c r="G301" i="13"/>
  <c r="F301" i="13"/>
  <c r="E301" i="13"/>
  <c r="D301" i="13"/>
  <c r="C301" i="13"/>
  <c r="B301" i="13"/>
  <c r="A301" i="13"/>
  <c r="H300" i="13"/>
  <c r="H299" i="13"/>
  <c r="H296" i="13"/>
  <c r="H297" i="13"/>
  <c r="G297" i="13"/>
  <c r="G296" i="13"/>
  <c r="H295" i="13"/>
  <c r="G295" i="13"/>
  <c r="H294" i="13"/>
  <c r="G294" i="13"/>
  <c r="G293" i="13"/>
  <c r="G292" i="13"/>
  <c r="G299" i="13"/>
  <c r="G300" i="13"/>
  <c r="F300" i="13"/>
  <c r="E300" i="13"/>
  <c r="D300" i="13" l="1"/>
  <c r="C300" i="13"/>
  <c r="B300" i="13"/>
  <c r="A300" i="13"/>
  <c r="F299" i="13" l="1"/>
  <c r="E299" i="13"/>
  <c r="D299" i="13"/>
  <c r="C299" i="13"/>
  <c r="B299" i="13"/>
  <c r="A299" i="13"/>
  <c r="H298" i="13"/>
  <c r="G298" i="13"/>
  <c r="D298" i="13"/>
  <c r="F297" i="13"/>
  <c r="E297" i="13"/>
  <c r="D297" i="13"/>
  <c r="C297" i="13"/>
  <c r="B297" i="13"/>
  <c r="A297" i="13"/>
  <c r="H293" i="13"/>
  <c r="H292" i="13"/>
  <c r="H290" i="13"/>
  <c r="H291" i="13"/>
  <c r="G291" i="13"/>
  <c r="G290" i="13"/>
  <c r="D291" i="13"/>
  <c r="D313" i="13"/>
  <c r="H313" i="13"/>
  <c r="G313" i="13"/>
  <c r="C312" i="13"/>
  <c r="F313" i="13"/>
  <c r="E313" i="13"/>
  <c r="C313" i="13"/>
  <c r="B313" i="13"/>
  <c r="A313" i="13"/>
  <c r="H310" i="13"/>
  <c r="H311" i="13"/>
  <c r="G311" i="13"/>
  <c r="F311" i="13"/>
  <c r="E311" i="13"/>
  <c r="C311" i="13"/>
  <c r="A311" i="13"/>
  <c r="H307" i="13"/>
  <c r="G307" i="13"/>
  <c r="F307" i="13"/>
  <c r="E307" i="13"/>
  <c r="C307" i="13"/>
  <c r="B307" i="13"/>
  <c r="A307" i="13"/>
  <c r="H303" i="13"/>
  <c r="H305" i="13"/>
  <c r="G305" i="13"/>
  <c r="F305" i="13"/>
  <c r="E305" i="13"/>
  <c r="C305" i="13"/>
  <c r="B305" i="13"/>
  <c r="A305" i="13"/>
  <c r="G303" i="13"/>
  <c r="F303" i="13"/>
  <c r="E303" i="13"/>
  <c r="C303" i="13"/>
  <c r="B303" i="13"/>
  <c r="A303" i="13"/>
  <c r="F295" i="13"/>
  <c r="E295" i="13"/>
  <c r="C294" i="13"/>
  <c r="C295" i="13"/>
  <c r="B295" i="13"/>
  <c r="A295" i="13"/>
  <c r="F293" i="13"/>
  <c r="E293" i="13"/>
  <c r="C293" i="13"/>
  <c r="B293" i="13"/>
  <c r="A293" i="13"/>
  <c r="F291" i="13"/>
  <c r="E291" i="13"/>
  <c r="C291" i="13"/>
  <c r="B291" i="13"/>
  <c r="A291" i="13"/>
  <c r="C309" i="13"/>
  <c r="C308" i="13"/>
  <c r="H309" i="13"/>
  <c r="G309" i="13"/>
  <c r="F309" i="13"/>
  <c r="E309" i="13"/>
  <c r="B309" i="13"/>
  <c r="A309" i="13"/>
  <c r="F308" i="13"/>
  <c r="E308" i="13"/>
  <c r="B308" i="13"/>
  <c r="A308" i="13"/>
  <c r="F312" i="13"/>
  <c r="E312" i="13"/>
  <c r="B312" i="13"/>
  <c r="B306" i="13"/>
  <c r="A312" i="13"/>
  <c r="H304" i="13"/>
  <c r="G304" i="13"/>
  <c r="F304" i="13"/>
  <c r="E304" i="13"/>
  <c r="C304" i="13"/>
  <c r="B304" i="13"/>
  <c r="A304" i="13"/>
  <c r="F290" i="13"/>
  <c r="E290" i="13"/>
  <c r="F292" i="13"/>
  <c r="F294" i="13"/>
  <c r="E292" i="13"/>
  <c r="E294" i="13"/>
  <c r="C296" i="13"/>
  <c r="F296" i="13"/>
  <c r="E296" i="13"/>
  <c r="C298" i="13"/>
  <c r="F298" i="13"/>
  <c r="E298" i="13"/>
  <c r="C302" i="13"/>
  <c r="F302" i="13"/>
  <c r="E302" i="13"/>
  <c r="F306" i="13"/>
  <c r="E306" i="13"/>
  <c r="F310" i="13"/>
  <c r="E310" i="13"/>
  <c r="C310" i="13"/>
  <c r="B310" i="13"/>
  <c r="A310" i="13"/>
  <c r="B302" i="13"/>
  <c r="B294" i="13"/>
  <c r="A294" i="13"/>
  <c r="B296" i="13"/>
  <c r="B298" i="13"/>
  <c r="A298" i="13"/>
  <c r="A296" i="13"/>
  <c r="F167" i="13" l="1"/>
  <c r="G167" i="13" s="1"/>
  <c r="F162" i="13"/>
  <c r="G162" i="13" s="1"/>
  <c r="F156" i="13"/>
  <c r="G156" i="13" s="1"/>
  <c r="B167" i="13"/>
  <c r="B162" i="13"/>
  <c r="F150" i="13"/>
  <c r="G150" i="13" s="1"/>
  <c r="B150" i="13"/>
  <c r="E260" i="13" l="1"/>
  <c r="F260" i="13" s="1"/>
  <c r="E252" i="13"/>
  <c r="F252" i="13" s="1"/>
  <c r="E244" i="13"/>
  <c r="F244" i="13" s="1"/>
  <c r="E236" i="13"/>
  <c r="F236" i="13" s="1"/>
  <c r="E228" i="13"/>
  <c r="F228" i="13" s="1"/>
  <c r="E220" i="13"/>
  <c r="F220" i="13" s="1"/>
  <c r="E212" i="13"/>
  <c r="F212" i="13" s="1"/>
  <c r="E204" i="13"/>
  <c r="F204" i="13" s="1"/>
  <c r="E196" i="13"/>
  <c r="F196" i="13" s="1"/>
  <c r="E188" i="13"/>
  <c r="F188" i="13" s="1"/>
  <c r="E180" i="13"/>
  <c r="F180" i="13" s="1"/>
  <c r="E172" i="13"/>
  <c r="F172" i="13" s="1"/>
  <c r="E144" i="13"/>
  <c r="F144" i="13" s="1"/>
  <c r="E138" i="13"/>
  <c r="F138" i="13" s="1"/>
  <c r="E132" i="13"/>
  <c r="F132" i="13" s="1"/>
  <c r="E126" i="13"/>
  <c r="F126" i="13" s="1"/>
  <c r="B126" i="13" s="1"/>
  <c r="E120" i="13"/>
  <c r="F120" i="13" s="1"/>
  <c r="E114" i="13"/>
  <c r="F114" i="13" s="1"/>
  <c r="E108" i="13"/>
  <c r="F108" i="13" s="1"/>
  <c r="E102" i="13"/>
  <c r="F102" i="13" s="1"/>
  <c r="E96" i="13"/>
  <c r="F96" i="13" s="1"/>
  <c r="E90" i="13"/>
  <c r="F90" i="13" s="1"/>
  <c r="G90" i="13" s="1"/>
  <c r="E84" i="13"/>
  <c r="F84" i="13" s="1"/>
  <c r="E78" i="13"/>
  <c r="F78" i="13" s="1"/>
  <c r="E72" i="13"/>
  <c r="F72" i="13" s="1"/>
  <c r="B72" i="13" s="1"/>
  <c r="E66" i="13"/>
  <c r="F66" i="13" s="1"/>
  <c r="E60" i="13"/>
  <c r="F60" i="13" s="1"/>
  <c r="B60" i="13" s="1"/>
  <c r="E54" i="13"/>
  <c r="F54" i="13" s="1"/>
  <c r="B54" i="13" s="1"/>
  <c r="E48" i="13"/>
  <c r="F48" i="13" s="1"/>
  <c r="B48" i="13" s="1"/>
  <c r="E42" i="13"/>
  <c r="F42" i="13" s="1"/>
  <c r="B42" i="13" s="1"/>
  <c r="E36" i="13"/>
  <c r="F36" i="13" s="1"/>
  <c r="B36" i="13" s="1"/>
  <c r="E30" i="13"/>
  <c r="F30" i="13" s="1"/>
  <c r="E24" i="13"/>
  <c r="F24" i="13" s="1"/>
  <c r="E18" i="13"/>
  <c r="E12" i="13"/>
  <c r="F12" i="13" s="1"/>
  <c r="B12" i="13" s="1"/>
  <c r="E6" i="13"/>
  <c r="G30" i="13" l="1"/>
  <c r="B30" i="13"/>
  <c r="G66" i="13"/>
  <c r="B66" i="13"/>
  <c r="G24" i="13"/>
  <c r="B24" i="13"/>
  <c r="B172" i="13"/>
  <c r="G172" i="13"/>
  <c r="G180" i="13"/>
  <c r="B180" i="13"/>
  <c r="G188" i="13"/>
  <c r="B188" i="13"/>
  <c r="G196" i="13"/>
  <c r="B196" i="13"/>
  <c r="G204" i="13"/>
  <c r="B204" i="13"/>
  <c r="G108" i="13"/>
  <c r="B108" i="13"/>
  <c r="G212" i="13"/>
  <c r="B212" i="13"/>
  <c r="G220" i="13"/>
  <c r="B220" i="13"/>
  <c r="G228" i="13"/>
  <c r="B228" i="13"/>
  <c r="G236" i="13"/>
  <c r="B236" i="13"/>
  <c r="B244" i="13"/>
  <c r="G244" i="13"/>
  <c r="G252" i="13"/>
  <c r="B252" i="13"/>
  <c r="G260" i="13"/>
  <c r="B260" i="13"/>
  <c r="B90" i="13"/>
  <c r="G96" i="13"/>
  <c r="B96" i="13"/>
  <c r="B102" i="13"/>
  <c r="G102" i="13"/>
  <c r="G114" i="13"/>
  <c r="B114" i="13"/>
  <c r="G120" i="13"/>
  <c r="B120" i="13"/>
  <c r="B78" i="13"/>
  <c r="G78" i="13"/>
  <c r="G126" i="13"/>
  <c r="G84" i="13"/>
  <c r="B84" i="13"/>
  <c r="G132" i="13"/>
  <c r="B132" i="13"/>
  <c r="G138" i="13"/>
  <c r="B138" i="13"/>
  <c r="G144" i="13"/>
  <c r="B144" i="13"/>
  <c r="G12" i="13"/>
  <c r="G36" i="13"/>
  <c r="G42" i="13"/>
  <c r="G48" i="13"/>
  <c r="G54" i="13"/>
  <c r="G72" i="13"/>
  <c r="G60" i="13"/>
  <c r="D306" i="13" l="1"/>
  <c r="D294" i="13"/>
  <c r="C306" i="13" l="1"/>
  <c r="C292" i="13"/>
  <c r="C290" i="13"/>
  <c r="A306" i="13"/>
  <c r="A302" i="13"/>
  <c r="B292" i="13"/>
  <c r="A292" i="13"/>
  <c r="A290" i="13"/>
  <c r="F18" i="13" l="1"/>
  <c r="B18" i="13" s="1"/>
  <c r="F6" i="13" l="1"/>
  <c r="B6" i="13" s="1"/>
  <c r="B270" i="13" s="1"/>
  <c r="G18" i="13"/>
  <c r="F270" i="13" l="1"/>
  <c r="C29" i="16"/>
  <c r="A3" i="16" l="1"/>
  <c r="A4" i="16" s="1"/>
  <c r="A5" i="16" s="1"/>
  <c r="A6" i="16" s="1"/>
  <c r="A7" i="16" s="1"/>
  <c r="A8" i="16" s="1"/>
  <c r="A9" i="16" s="1"/>
  <c r="A10" i="16" s="1"/>
  <c r="A11" i="16" s="1"/>
  <c r="A12" i="16" s="1"/>
  <c r="A13" i="16" s="1"/>
  <c r="A14" i="16" s="1"/>
  <c r="A15" i="16" s="1"/>
  <c r="A16" i="16" s="1"/>
  <c r="A17" i="16" s="1"/>
  <c r="A18" i="16" s="1"/>
  <c r="A19" i="16" s="1"/>
  <c r="D314" i="13" l="1"/>
  <c r="H314" i="13" l="1"/>
  <c r="G6" i="13" l="1"/>
  <c r="G270" i="13" s="1"/>
</calcChain>
</file>

<file path=xl/sharedStrings.xml><?xml version="1.0" encoding="utf-8"?>
<sst xmlns="http://schemas.openxmlformats.org/spreadsheetml/2006/main" count="1795" uniqueCount="191">
  <si>
    <t>Total allocation at action level (indicative)</t>
  </si>
  <si>
    <t>EU Amount (EUR)</t>
  </si>
  <si>
    <t>Intervention field</t>
  </si>
  <si>
    <t>Indicator</t>
  </si>
  <si>
    <t>Fund</t>
  </si>
  <si>
    <t>M.U.</t>
  </si>
  <si>
    <t>Baseline</t>
  </si>
  <si>
    <t>Milestone 2024</t>
  </si>
  <si>
    <t>Target 2029</t>
  </si>
  <si>
    <t>Data source</t>
  </si>
  <si>
    <t>code and name</t>
  </si>
  <si>
    <t>co-financing rate (Eur.)</t>
  </si>
  <si>
    <t>Amount (EU+ national)(Eur.)</t>
  </si>
  <si>
    <t>code</t>
  </si>
  <si>
    <t>name</t>
  </si>
  <si>
    <t>value</t>
  </si>
  <si>
    <t>year</t>
  </si>
  <si>
    <t>n/a</t>
  </si>
  <si>
    <t>enterprises</t>
  </si>
  <si>
    <t>Indicator code</t>
  </si>
  <si>
    <t>Indicator name</t>
  </si>
  <si>
    <t>Indicator M.U.</t>
  </si>
  <si>
    <t>Indicator baseline value</t>
  </si>
  <si>
    <t>Category of region</t>
  </si>
  <si>
    <t>Indicator baseline year</t>
  </si>
  <si>
    <t xml:space="preserve">Milestone 2024 </t>
  </si>
  <si>
    <t xml:space="preserve">Action </t>
  </si>
  <si>
    <t xml:space="preserve">allocation 2021- 2027 used for calculation of 2029 target </t>
  </si>
  <si>
    <t>Methodology for calculating the values for the indicator eng.</t>
  </si>
  <si>
    <t>RCO01</t>
  </si>
  <si>
    <t>MA monitoring system</t>
  </si>
  <si>
    <t>Enterprises supported by grants (paramą dotacijomis gavusios įmonės)</t>
  </si>
  <si>
    <t>Enterprises supported (of which: micro, small, medium, large)(Paramą gavusios įmonės (iš kurių: labai mažos, mažosios, vidutinės ir didelės)</t>
  </si>
  <si>
    <t>Projects data</t>
  </si>
  <si>
    <t>Row ID</t>
  </si>
  <si>
    <t>Field</t>
  </si>
  <si>
    <t>Indicator metadata</t>
  </si>
  <si>
    <t>R.S.</t>
  </si>
  <si>
    <t>Measurement unit</t>
  </si>
  <si>
    <t>Type of indicator</t>
  </si>
  <si>
    <t>Policy objective</t>
  </si>
  <si>
    <t>Specific objective</t>
  </si>
  <si>
    <t>Definition and concepts</t>
  </si>
  <si>
    <t>Data collection</t>
  </si>
  <si>
    <t>Time measurement achieved</t>
  </si>
  <si>
    <t>Aggregation issues</t>
  </si>
  <si>
    <t>Reporting</t>
  </si>
  <si>
    <t>References</t>
  </si>
  <si>
    <t>Corresponding corporate indicator</t>
  </si>
  <si>
    <t>Notes</t>
  </si>
  <si>
    <t>Examples</t>
  </si>
  <si>
    <t>&gt;0</t>
  </si>
  <si>
    <t>result</t>
  </si>
  <si>
    <t>not required</t>
  </si>
  <si>
    <t>participants</t>
  </si>
  <si>
    <t>RCO02</t>
  </si>
  <si>
    <t>RCR02</t>
  </si>
  <si>
    <t>Specific result</t>
  </si>
  <si>
    <t>Policy objectives - 10. STEP</t>
  </si>
  <si>
    <r>
      <t>Specific objective – 10.1.</t>
    </r>
    <r>
      <rPr>
        <b/>
        <strike/>
        <sz val="11"/>
        <color theme="1"/>
        <rFont val="Calibri"/>
        <family val="2"/>
        <charset val="186"/>
        <scheme val="minor"/>
      </rPr>
      <t xml:space="preserve"> </t>
    </r>
    <r>
      <rPr>
        <b/>
        <sz val="11"/>
        <color theme="1"/>
        <rFont val="Calibri"/>
        <family val="2"/>
        <charset val="186"/>
        <scheme val="minor"/>
      </rPr>
      <t>STEP</t>
    </r>
  </si>
  <si>
    <t>Ministry of Economy and Innovation</t>
  </si>
  <si>
    <t>Mid-West Region</t>
  </si>
  <si>
    <t>ERDF</t>
  </si>
  <si>
    <t>Capital region</t>
  </si>
  <si>
    <r>
      <rPr>
        <b/>
        <sz val="11"/>
        <rFont val="Calibri"/>
        <family val="2"/>
        <charset val="186"/>
        <scheme val="minor"/>
      </rPr>
      <t>188</t>
    </r>
    <r>
      <rPr>
        <sz val="11"/>
        <rFont val="Calibri"/>
        <family val="2"/>
        <charset val="186"/>
        <scheme val="minor"/>
      </rPr>
      <t xml:space="preserve"> Productive investments in large enterprises linked primarily to clean and resource-efficient technologies
(Gamybinės investicijos į dideles įmones, daugiausia susijusias su švariomis ir efektyviai išteklius naudojančiomis technologijomis)</t>
    </r>
  </si>
  <si>
    <r>
      <rPr>
        <b/>
        <sz val="11"/>
        <rFont val="Calibri"/>
        <family val="2"/>
        <charset val="186"/>
        <scheme val="minor"/>
      </rPr>
      <t>189</t>
    </r>
    <r>
      <rPr>
        <sz val="11"/>
        <rFont val="Calibri"/>
        <family val="2"/>
        <scheme val="minor"/>
      </rPr>
      <t xml:space="preserve"> Productive investments in SMEs linked primarily to clean and resource-efficient technologies
(Gamybinės investicijos į MVĮ, daugiausia susijusias su švariomis ir efektyviai išteklius naudojančiomis technologijomis)</t>
    </r>
  </si>
  <si>
    <r>
      <rPr>
        <b/>
        <sz val="11"/>
        <rFont val="Calibri"/>
        <family val="2"/>
        <charset val="186"/>
        <scheme val="minor"/>
      </rPr>
      <t>190</t>
    </r>
    <r>
      <rPr>
        <sz val="11"/>
        <rFont val="Calibri"/>
        <family val="2"/>
        <scheme val="minor"/>
      </rPr>
      <t xml:space="preserve"> Productive investments in large enterprises linked primarily to biotechnologies
(Gamybinės investicijos į dideles įmones, daugiausia susijusias su biotechnologijomis)</t>
    </r>
  </si>
  <si>
    <r>
      <rPr>
        <b/>
        <sz val="11"/>
        <rFont val="Calibri"/>
        <family val="2"/>
        <charset val="186"/>
        <scheme val="minor"/>
      </rPr>
      <t>191</t>
    </r>
    <r>
      <rPr>
        <sz val="11"/>
        <rFont val="Calibri"/>
        <family val="2"/>
        <scheme val="minor"/>
      </rPr>
      <t xml:space="preserve"> Productive investments in SMEs linked primarily to biotechnologies
(Gamybinės investicijos į MVĮ, daugiausia susijusias su biotechnologijomis)</t>
    </r>
  </si>
  <si>
    <r>
      <rPr>
        <b/>
        <sz val="11"/>
        <rFont val="Calibri"/>
        <family val="2"/>
        <charset val="186"/>
        <scheme val="minor"/>
      </rPr>
      <t xml:space="preserve">192 </t>
    </r>
    <r>
      <rPr>
        <sz val="11"/>
        <rFont val="Calibri"/>
        <family val="2"/>
        <scheme val="minor"/>
      </rPr>
      <t>Productive investments in large enterprises linked primarily to digital technologies and deep tech innovation
(Gamybinės investicijos į dideles įmones, daugiausia susijusias su skaitmeninėmis technologijomis ir giliųjų technologijų inovacijomis)</t>
    </r>
  </si>
  <si>
    <r>
      <rPr>
        <b/>
        <sz val="11"/>
        <rFont val="Calibri"/>
        <family val="2"/>
        <charset val="186"/>
        <scheme val="minor"/>
      </rPr>
      <t xml:space="preserve">193 </t>
    </r>
    <r>
      <rPr>
        <sz val="11"/>
        <rFont val="Calibri"/>
        <family val="2"/>
        <scheme val="minor"/>
      </rPr>
      <t>Productive investments in SMEs linked primarily to digital technologies and deep tech innovation
(Gamybinės investicijos į MVĮ, daugiausia susijusias su skaitmeninėmis technologijomis ir giliųjų technologijų inovacijomis)</t>
    </r>
  </si>
  <si>
    <t>RCR03</t>
  </si>
  <si>
    <t>Small and medium-size enterprises (SMEs) introducing product or process innovation
(produktų ar procesų inovacijas diegiančios labai mažos, mažos ir vidutinės įmonės)</t>
  </si>
  <si>
    <t>Patent applications submitted
(pateiktos patentų paraiškos)</t>
  </si>
  <si>
    <t>RCR102</t>
  </si>
  <si>
    <t xml:space="preserve">Research jobs created in supported entities
(paramą gavusiuose subjektuose sukurtos mokslo tiriamojo darbo vietos) </t>
  </si>
  <si>
    <t>euros</t>
  </si>
  <si>
    <t>RCO125</t>
  </si>
  <si>
    <t>RCO126</t>
  </si>
  <si>
    <t>Staff completing training for skills for manufacturing of STEP technologies
(Įmonių darbuotojai, baigę mokymus, susijusius su STEP ypatingos svarbos technologijų gamyba)</t>
  </si>
  <si>
    <r>
      <rPr>
        <b/>
        <sz val="11"/>
        <rFont val="Calibri"/>
        <family val="2"/>
        <charset val="186"/>
        <scheme val="minor"/>
      </rPr>
      <t>145a</t>
    </r>
    <r>
      <rPr>
        <sz val="11"/>
        <rFont val="Calibri"/>
        <family val="2"/>
        <charset val="186"/>
        <scheme val="minor"/>
      </rPr>
      <t xml:space="preserve"> 
Support for the development of skills or access to employment in digital technologies and deep tech innovation, biotechnologies.
(Parama įgūdžių ugdymui arba galimybėms įsidarbinti skaitmeninių technologijų ir giliųjų technologijų inovacijų ir biotechnologijų srityse)</t>
    </r>
  </si>
  <si>
    <t>Staff completing training for skills for manufacturing of STEP technologies</t>
  </si>
  <si>
    <t>Enterprises supported (of which: micro, small, medium, large)
(Paramą gavusios įmonės (iš kurių: labai mažos, mažosios, vidutinės ir didelės)</t>
  </si>
  <si>
    <t>Private investments matching public support (of which: grants, financial instruments)
(privačiosios investicijos, papildančios viešąją paramą (iš kurių: dotacijos, finansinės priemonės))</t>
  </si>
  <si>
    <t>RCO127</t>
  </si>
  <si>
    <t>annual FTEs
(vienų metų etato ekvivalentai)</t>
  </si>
  <si>
    <t>Large enterprises introducing product or process innovation
(produktų ar procesų inovacijas diegiančios didelės įmonės)</t>
  </si>
  <si>
    <t>RCR01</t>
  </si>
  <si>
    <t>Jobs created in supported entities (paramą gavusiuose subjektuose sukurtos darbo vietos)</t>
  </si>
  <si>
    <t>annual FTEs
(Vienų metų etato ekvivalentai)</t>
  </si>
  <si>
    <t>The 2029 target for RCR01 will depend on the average number of employees employed per supported entity. The new positions need to be filled, and they can be full time, part time or seasonal. Vacant positions are not counted. Moreover, the newly created positions are expected to last for at least one year after project completion. The indicator is calculated as the difference between the annual FTEs filled before the project starts and one year after the project completion. The 2029 target for RCR01 is based on the assumption of, on average, 5 employees employed per enterprises supported (after assessing the data on the 2014-2020 financed projects in Mid-West region under the measure "Regio invest LT+ ", data of the Department of Statistics on average monthly gross earnings in Mid-West region) (i.e. 1*55 (the 2029 target for RCO03)= 55 FTEs). 
Also the result is reduced 15 % because of implementation risk  (according to the experience of 2014-2020 value of discontinued projects is 15% of the value of completed projects): 55*0,85=47 FTEs.
REMARK: as there are no relevant data regarding the sector for which the STEP technologies might be presented, while making total calculation, it is assumed that there will be only one project in one of the STEP areas per region, so the avarage of jobs created in one region will be counted.</t>
  </si>
  <si>
    <t>REMARKS: 
1. As there are no relevant data regarding the sector for which the STEP technologies might be presented, while making total calculation, it is assumed that there will be only one patent submitted in one of the STEP areas per region while implementing activities 10.1.1 and 10.1.2.
2.Sas there are no relevant data regarding the sector for which the STEP technologies might be presented, while making total calculation, it is assumed that there will be only one patent submitted in each of the STEP areas per region while implementing activities 10.1.3.</t>
  </si>
  <si>
    <t>REMARK: 
1. As there are no relevant data regarding the sector for which the STEP technologies might be presented, while making total calculation, it is assumed that there will be only one project in one of the STEP areas per region, so the avarage of private investments in one region will be counted while implementing activities 10.1.1 and 10.1.2.
2. As there are no relevant data regarding the size of companies for which the STEP technologies might be presented, while making total calculation, it is assumed that there will be only one project in each of the STEP areas per region while implementing activities 10.1.3.</t>
  </si>
  <si>
    <t>REMARK: as there are no relevant data regarding the sector for which the STEP technologies might be presented, while making total calculation,  it is assumed that there will be only one project in one of the STEP areas per region, so the avarage of Research jobs created in supported entities in one region will be counted.</t>
  </si>
  <si>
    <t>193 Productive investments in SMEs linked primarily to digital technologies and deep tech innovation
(Gamybinės investicijos į MVĮ, daugiausia susijusias su skaitmeninėmis technologijomis ir giliųjų technologijų inovacijomis)</t>
  </si>
  <si>
    <t>Calculation of the indicator is  based on the avarage of the intervention codes 188 and 189 result indicator RCR102, as all the enpertprises supported should invest in skills and the jobs they create Taking into acount that 85% is the succes rate in completing trainings last period, the 2029 target for indicator equals 24=(47+47)/2*0,6*0,85.
The baseline value 0.</t>
  </si>
  <si>
    <t xml:space="preserve">RCR06
</t>
  </si>
  <si>
    <t>REMARK: as there are no relevant data regarding the sector for which the STEP technologies might be presented, while making total calculation, it is assumed that there will be only one project in each of the STEP areas per region, so the avarage of jobs created in one region will be counted.</t>
  </si>
  <si>
    <t>Calculation of the indicator is  based on the avarage of the intervention codes 190, 191, 192 and 193 result indicator RCR01, as all the enpertprises supported should invest in skills and the jobs they create. Taking into acount that jobs can be created at latest one year after compeltion of the project, it is assumed that 60% of jobs will be created during the implementation of the project. Taking into acount that 85% is the succes rate in completing trainings last period, the 2029 target for indicator equals 48=(47+47+47+47)/2*0,6*0,85
The baseline value 0.</t>
  </si>
  <si>
    <t>Supported projects</t>
  </si>
  <si>
    <t>Upon completion of activity for skills development</t>
  </si>
  <si>
    <t xml:space="preserve">Rule 1: Reporting by specific objective
Forecast for selected projects and achieved values, both cumulative to date (CPR Annex VII, Table 3). Disaggregation by type of skills reported only
for achieved values. </t>
  </si>
  <si>
    <t>OECD 2013 - Skills development and training in SMEs, local economic and employment development (LEED), OECD publishing</t>
  </si>
  <si>
    <t>Not required. Specific result indicator</t>
  </si>
  <si>
    <t>STEP</t>
  </si>
  <si>
    <t>Number of participants from enterprises who complete training/ activity for skills development for manufacturing of STEP technologies. The types of skills include the following categories:
- Technical skills: skills required for problem solving, design, operation, rethinking and maintenance of machinery or technological structures, IT professional skills;
- Management skills: skills relating to business planning, complying with regulations and quality control, human resources planning, and allocation of resources;
- Entrepreneurial skills: specific skills for start-up companies such as risk acceptance/ management, strategic thinking and confidence, the ability to make personal networks, and the ability to deal with challenges and requirements of different nature;
- Green skills: specific skills to modify products, services or operations due to climate change adjustments, environmental protection, circular economy, resource efficiency and requirements or regulations;
- Other skills: skills other than the four types described above.
A person who has completed training - a person who, after participating in activities (training), applies the acquired knowledge at work.
(OECD 2013 in references)</t>
  </si>
  <si>
    <t>188</t>
  </si>
  <si>
    <t>Sostinė</t>
  </si>
  <si>
    <t>VVL</t>
  </si>
  <si>
    <t>189</t>
  </si>
  <si>
    <t>190</t>
  </si>
  <si>
    <t>191</t>
  </si>
  <si>
    <t>192</t>
  </si>
  <si>
    <t>193</t>
  </si>
  <si>
    <t>145a</t>
  </si>
  <si>
    <t>145b</t>
  </si>
  <si>
    <t>Enterprises supported linked primarily to clean and resource efficient technologies productive investments
(Paramą gavusios įmonės, daugiausia susijusios su gamybinėmis investicijomis švarių ir tausiai išteklius naudojančių technologijų srityje)</t>
  </si>
  <si>
    <t>Enterprises supported linked primarily to digital technologies and deep tech innovation productive investments
(Paramą gavusios įmonės, daugiausia susijusios su gamybinėmis investicijomis skaitmeninių technologijų ir giliųjų technologijų inovacijų srityje)</t>
  </si>
  <si>
    <t>Enterprises supported linked primarily to biotechnologies productive investments
(Paramą gavusios įmonės, daugiausia susijusios su gamybinėmis investicijomis biotechnologijų srityje)</t>
  </si>
  <si>
    <t>Calculation of the indicator is based on the experience of 2014-2020 and state aid rules and the sum, used for calculation of the indicator is 143.306,00 EUR=96.015,00 (EU amount) / 0,67 (average of possible funding intensity according to the state aid rules). The 2029 target for RCR02 (private investment) is 33% private funding according to  state aid rules funding intensity level (EU-67%; national-33%).
Private investments of enterprises supported by grants support is: 143.306,00 EUR*0,33 (private funding)=47.291,00 EUR.</t>
  </si>
  <si>
    <t xml:space="preserve"> Enterprises supported linked primarily to biotechnologies productive investments
(Paramą gavusios įmonės, daugiausia susijusios su gamybinėmis investicijomis biotechnologijų srityje)</t>
  </si>
  <si>
    <t xml:space="preserve"> Enterprises supported linked primarily to digital technologies and deep tech innovation productive investments
(Paramą gavusios įmonės, daugiausia susijusios su gamybinėmis investicijomis skaitmeninių technologijų ir giliųjų technologijų inovacijų srityje)</t>
  </si>
  <si>
    <t>patent applications submitted</t>
  </si>
  <si>
    <t>Calculation of the indicator is based on the experience of 2014-2020 and state aid rules and the sum, used for calculation of the indicator is 785.714,00 EUR=412.500,00 (EU amount) / 0,525 (average of possible funding intensity according to the state aid rules). The 2029 target for RCR02 (private investment) is 47,5% private funding according to  state aid rules funding intensity level (EU-52,5%; national-47,5%).
Private investments of enterprises supported by grants support is: 785.714,00 EUR*0,475 (private funding)=373.214,00 EUR.
REMARK: as there are no relevant data regarding the sector for which the STEP technologies might be presented, while making total calculation, it is assumed that there will be only one project in one of the STEP areas per region, so the avarage of private investments in one region will be counted.</t>
  </si>
  <si>
    <t>Calculation of the indicator is based on the experience of 2014-2020 and state aid rules and the sum, used for calculation of the indicator is 589.286,00 EUR=412.500,00 (EU amount) / 0,70 (average of possible funding intensity according to the state aid rules). The 2029 target for RCR02 (private investment) is 30% private funding according to  state aid rules funding intensity level (EU-70%; national-30%).
Private investments of enterprises supported by grants support is: 589.286,00 EUR*0,30 (private funding)=176.786,00 EUR.
REMARK: as there are no relevant data regarding the sector for which the STEP technologies might be presented, while making total calculation, it is assumed that there will be only one project in one of the STEP areas per region, so the avarage of private investments in one region will be counted.</t>
  </si>
  <si>
    <t>Calculation of the indicator is based on the experience of 2014-2020 and state aid rules and the sum, used for calculation of the indicator is 607.143,00 EUR=425.000,00 (EU amount) / 0,70 (average of possible funding intensity according to the state aid rules). The 2029 target for RCR02 (private investment) is 30% private funding according to  state aid rules funding intensity level (EU-70%; national-30%).
Private investments of enterprises supported by grants support is: 607.143,00 EUR*0,30 (private funding)=182.143,00 EUR.
REMARK: as there are no relevant data regarding the sector for which the STEP technologies might be presented, while making total calculation, it is assumed that there will be only one project in one of the STEP areas per region, so the avarage of private investments in one region will be counted.</t>
  </si>
  <si>
    <t>Calculation of the indicator is based on the experience of 2014-2020 and state aid rules and the sum, used for calculation of the indicator is 809.524,00 EUR=425.000,00 (EU amount) / 0,525 (average of possible funding intensity according to the state aid rules). The 2029 target for RCR02 (private investment) is 47,5% private funding according to  state aid rules funding intensity level (EU-52,5%; national-47,5%).
Private investments of enterprises supported by grants support is:  809.524,00 EUR*0,475 (private funding)=384.524,00 EUR.
REMARK: as there are no relevant data regarding the sector for which the STEP technologies might be presented, while making total calculation, it is assumed that there will be only one project in one of the STEP areas per region, so the avarage of private investments in one region will be counted.</t>
  </si>
  <si>
    <t xml:space="preserve">Calculation of the indicator is based on the experience of 2014-2020 and state aid rules and the sum, used for calculation of the indicator is 86.091,00 EUR=57.681,00 (EU amount) / 0,67 (average of possible funding intensity according to the state aid rules). The 2029 target for RCR02 (private investment) is 33% private funding according to  state aid rules funding intensity level (EU-67%; national-33%).
Private investments of enterprises supported by grants support is: 86.091,00 EUR*0,33 (private funding)=28.410,00 EUR.
</t>
  </si>
  <si>
    <t>Calculation of the indicator is based on the experience of 2014-2020 and state aid rules and the sum, used for calculation of the indicator is 5.101.573,00 EUR=2.869.635,00 (EU amount) / 0,5625 (average of possible funding intensity according to the state aid rules). The 2029 target for RCR02 (private investment) is 43,75% private funding according to  state aid rules funding intensity level (EU-56,25%; national-43,75%).
Private investments of enterprises supported by grants support is: 5.101.573,00 EUR*0,4375 (private funding)=2.231.938,00 EUR.
REMARK: as there are no relevant data regarding the size of companies for which the STEP technologies might be presented, while making total calculation, it is assumed that there will be only one project in each of the STEP areas per region.</t>
  </si>
  <si>
    <t>Calculation of the indicator is based on the experience of 2014-2020 and state aid rules and the sum, used for calculation of the indicator is 5.101.573,00 EUR=2.869.635,00 (EU amount) / 0,5625 (average of possible funding intensity according to the state aid rules). The 2029 target for RCR02 (private investment) is 43,75% private funding according to  state aid rules funding intensity level (EU-56,25%; national-43,75%).
The 2029 target for RCR102 is based on the assumption that to create one research job in average costs 1.502.293,71 EUR  (in terms of 2014-2020 financed projects in Capital Region under the 1 priority measures  "Intelektas.Bendri mokslo-verslo projektai" ir "Eksperimentas" ). 
 Also the result is reduced 15 % because of implementation risk (according to the experience of 2014-2020 value of discontinued projects is 15% of the value of completed projects): 
(5.101.573,00 EUR/1.502.293,71)*0,85=3 research jobs. 
REMARK: as there are no relevant data regarding the sector for which the STEP technologies might be presented, while making total calculation,  it is assumed that there will be only one project in one of the STEP areas per region, so the avarage of Research jobs created in supported entities in one region will be counted.</t>
  </si>
  <si>
    <t>Calculation of the indicator is based on the experience of 2014-2020 and state aid rules and the sum, used for calculation of the indicator is 8.491.993,00 EUR=4.776.746,00 (EU amount) / 0,5625 (average of possible funding intensity according to the state aid rules). The 2029 target for RCR02 (private investment) is 43,75% private funding according to  state aid rules funding intensity level (EU-56,25%; national-43,75%).
Private investments of enterprises supported by grants support is: 8.491.993,00 EUR*0,4375 (private funding)=3.715.247,00 EUR.
REMARK: as there are no relevant data regarding the size of companies for which the STEP technologies might be presented, while making total calculation, it is assumed that there will be only one project in each of the STEP areas per region.</t>
  </si>
  <si>
    <t>Calculation of the indicator is based on the experience of 2014-2020 and state aid rules and the sum, used for calculation of the indicator is 4.591.416,00 EUR=2.869.635,00 (EU amount) /0,625 (average of possible funding intensity according to the state aid rules). The 2029 target for RCR02 (private investment) is 37,5% private funding according to  state aid rules funding intensity level (EU-62,5%; national-37,5%).
Private investments of enterprises supported by grants support is:  4.591.416,00  EUR*0,375 (private funding)=1.721.781,00 EUR.
REMARK: as there are no relevant data regarding the sector for which the STEP technologies might be presented, while making total calculation, it is assumed that there will be only one project in each of the STEP areas per region, so the avarage of private investments in one STEP area per region will be counted.</t>
  </si>
  <si>
    <t>Calculation of the indicator is based on the experience of 2014-2020 and state aid rules and the sum, used for calculation of the indicator is 7.642.794,00 EUR=4.776.746,00 (EU amount) /0,625 (average of possible funding intensity according to the state aid rules). The 2029 target for RCR02 (private investment) is 37,5% private funding according to  state aid rules funding intensity level (EU-62,5%; national-37,5%).
Private investments of enterprises supported by grants support is:  7.642.794,00 EUR*0,375 (private funding)=2.866.048,00 EUR.
REMARK: as there are no relevant data regarding the sector for which the STEP technologies might be presented, while making total calculation, it is assumed that there will be only one project in each of the STEP areas per region, so the avarage of private investments in one STEP area per region will be counted.</t>
  </si>
  <si>
    <t>Calculation of the indicator is based on the experience of 2014-2020 and state aid rules and the sum, used for calculation of the indicator is 8.491.993,00 EUR=4.776.746,00 (EU amount) / 0,5625 (average of possible funding intensity according to the state aid rules). The 2029 target for RCR02 (private investment) is 43,75% private funding according to  state aid rules funding intensity level (EU-56,25%; national-43,75%).
The 2029 target for RCR102 is based on the assumption that to create one research job in average costs 1.502.293,71 EUR  (in terms of 2014-2020 financed projects in Capital Region under the 1 priority measures  "Intelektas.Bendri mokslo-verslo projektai" ir "Eksperimentas" ). 
 Also the result is reduced 15 % because of implementation risk (according to the experience of 2014R173:R186-2020 value of discontinued projects is 15% of the value of completed projects): 
(8.491.993,00 EUR/1.502.293,71)*0,85=5 research jobs. 
REMARK: as there are no relevant data regarding the sector for which the STEP technologies might be presented, while making total calculation,  it is assumed that there will be only one project in one of the STEP areas per region, so the avarage of Research jobs created in supported entities in one region will be counted.</t>
  </si>
  <si>
    <t>Calculation of the indicator is based on the experience of 2014-2020 and state aid rules and the sum, used for calculation of the indicator is 4.591.416,00 EUR=2.869.635,00 (EU amount) /0,625 (average of possible funding intensity according to the state aid rules). The 2029 target for RCR02 (private investment) is 37,5% private funding according to  state aid rules funding intensity level (EU-62,5%; national-37,5%).
The 2029 target for RCR102 is based on the assumption that to create one research job in average costs 1.502.293,71 EUR  (in terms of 2014-2020 financed projects in Capital Region under the 1 priority measures  "Intelektas.Bendri mokslo-verslo projektai" ir "Eksperimentas" ). 
 Also the result is reduced 15 % because of implementation risk (according to the experience of 2014-2020 value of discontinued projects is 15% of the value of completed projects): 
(4.591.416,00 EUR/1.502.293,71)*0,85=3 research jobs. 
REMARK: as there are no relevant data regarding the sector for which the STEP technologies might be presented, while making total calculation,  it is assumed that there will be only one project in one of the STEP areas per region, so the avarage of Research jobs created in supported entities in one region will be counted.</t>
  </si>
  <si>
    <t>Calculation of the indicator is based on the experience of 2014-2020 and state aid rules and the sum, used for calculation of the indicator is 7.642.794,00 EUR=4.776.746,00 (EU amount) /0,625 (average of possible funding intensity according to the state aid rules). The 2029 target for RCR02 (private investment) is 37,5% private funding according to  state aid rules funding intensity level (EU-62,5%; national-37,5%).
The 2029 target for RCR102 is based on the assumption that to create one research job in average costs 1.502.293,71 EUR  (in terms of 2014-2020 financed projects in Capital Region under the 1 priority measures  "Intelektas.Bendri mokslo-verslo projektai" ir "Eksperimentas" ). 
 Also the result is reduced 15 % because of implementation risk (according to the experience of 2014R173:R186-2020 value of discontinued projects is 15% of the value of completed projects): 
(7.642.794,00 EUR/1.502.293,71)*0,85=4 research jobs. 
REMARK: as there are no relevant data regarding the sector for which the STEP technologies might be presented, while making total calculation,  it is assumed that there will be only one project in one of the STEP areas per region, so the avarage of Research jobs created in supported entities in one region will be counted.</t>
  </si>
  <si>
    <t>Calculation of the indicator is based on the experience of 2014-2020 and state aid rules and the sum, used for calculation of the indicator is 5.101.573,00 EUR=2.869.635,00 (EU amount) / 0,5625 (average of possible funding intensity according to the state aid rules). The 2029 target for RCR02 (private investment) is 43,75% private funding according to  state aid rules funding intensity level (EU-56,25%; national-43,75%).
Private investments of enterprises supported by grants support is:  5.101.573,00 EUR*0,4375 (private funding)=2.231.938,00 EUR.
REMARK: as there are no relevant data regarding the size of companies for which the STEP technologies might be presented, while making total calculation, it is assumed that there will be only one project in each of the STEP areas per region.</t>
  </si>
  <si>
    <t>Calculation of the indicator is based on the experience of 2014-2020 and state aid rules and the sum, used for calculation of the indicator is 8.491.993,00 EUR=4.776.746,00 (EU amount) / 0,5625 (average of possible funding intensity according to the state aid rules). The 2029 target for RCR02 (private investment) is 43,75% private funding according to  state aid rules funding intensity level (EU-56,25%; national-43,75%).
Private investments of enterprises supported by grants support is:  8.491.993,00 EUR*0,4375 (private funding)=3.715.247,00 EUR.
REMARK: as there are no relevant data regarding the size of companies for which the STEP technologies might be presented, while making total calculation, it is assumed that there will be only one project in each of the STEP areas per region.</t>
  </si>
  <si>
    <t>Calculation of the indicator is based on the experience of 2014-2020 and state aid rules and the sum, used for calculation of the indicator is 5.256.167,00 EUR=2.956.594,00 (EU amount) / 0,5625 (average of possible funding intensity according to the state aid rules). The 2029 target for RCR02 (private investment) is 43,75% private funding according to  state aid rules funding intensity level (EU-56,25%; national-43,75%).
Private investments of enterprises supported by grants support is:  5.256.167,00 EUR*0,4375 (private funding)=2.299.573,00 EUR.
REMARK: as there are no relevant data regarding the size of companies for which the STEP technologies might be presented, while making total calculation, it is assumed that there will be only one project in each of the STEP areas per region.</t>
  </si>
  <si>
    <t>Calculation of the indicator is based on the experience of 2014-2020 and state aid rules and the sum, used for calculation of the indicator is 5.256.167,00 EUR=2.956.594,00 (EU amount) / 0,5625 (average of possible funding intensity according to the state aid rules). The 2029 target for RCR02 (private investment) is 43,75% private funding according to  state aid rules funding intensity level (EU-56,25%; national-43,75%).
The 2029 target for RCR102 is based on the assumption that to create one research job in average costs 1.502.293,71 EUR  (in terms of 2014-2020 financed projects in Capital Region under the 1 priority measures  "Intelektas.Bendri mokslo-verslo projektai" ir "Eksperimentas" ). 
 Also the result is reduced 15 % because of implementation risk (according to the experience of 2014-2020 value of discontinued projects is 15% of the value of completed projects): 
( 5.256.167,00 EUR/1.502.293,71)*0,85=3 research jobs. 
REMARK: as there are no relevant data regarding the sector for which the STEP technologies might be presented, while making total calculation,  it is assumed that there will be only one project in one of the STEP areas per region, so the avarage of Research jobs created in supported entities in one region will be counted.</t>
  </si>
  <si>
    <t>Calculation of the indicator is based on the experience of 2014-2020 and state aid rules and the sum, used for calculation of the indicator is 8.749.324,00 EUR=4.921.495,00 (EU amount) / 0,5625 (average of possible funding intensity according to the state aid rules). The 2029 target for RCR02 (private investment) is 43,75% private funding according to  state aid rules funding intensity level (EU-56,25%; national-43,75%).
Private investments of enterprises supported by grants support is: 8.749.324,00 EUR*0,4375 (private funding)=3.827.829,00 EUR.
REMARK: as there are no relevant data regarding the size of companies for which the STEP technologies might be presented, while making total calculation, it is assumed that there will be only one project in each of the STEP areas per region.</t>
  </si>
  <si>
    <t>Calculation of the indicator is based on the experience of 2014-2020 and state aid rules and the sum, used for calculation of the indicator is 8.749.324,00 EUR=4.921.495,00 (EU amount) / 0,5625 (average of possible funding intensity according to the state aid rules). The 2029 target for RCR02 (private investment) is 43,75% private funding according to  state aid rules funding intensity level (EU-56,25%; national-43,75%).
The 2029 target for RCR102 is based on the assumption that to create one research job in average costs 1.502.293,71 EUR  (in terms of 2014-2020 financed projects in Capital Region under the 1 priority measures  "Intelektas.Bendri mokslo-verslo projektai" ir "Eksperimentas" ). 
 Also the result is reduced 15 % because of implementation risk (according to the experience of 2014R173:R186-2020 value of discontinued projects is 15% of the value of completed projects): 
(8.749.324,00 EUR/1.502.293,71)*0,85=5 research jobs. 
REMARK: as there are no relevant data regarding the sector for which the STEP technologies might be presented, while making total calculation,  it is assumed that there will be only one project in one of the STEP areas per region, so the avarage of Research jobs created in supported entities in one region will be counted.</t>
  </si>
  <si>
    <t>Calculation of the indicator is based on the experience of 2014-2020 and state aid rules and the sum, used for calculation of the indicator is 4.730.550,00 EUR=2.956.594,00 (EU amount) /0,625 (average of possible funding intensity according to the state aid rules). The 2029 target for RCR02 (private investment) is 37,5% private funding according to  state aid rules funding intensity level (EU-62,5%; national-37,5%).
Private investments of enterprises supported by grants support is: 4.730.550,00 EUR*0,375 (private funding)=1.773.956,00 EUR.
REMARK: as there are no relevant data regarding the sector for which the STEP technologies might be presented, while making total calculation, it is assumed that there will be only one project in each of the STEP areas per region, so the avarage of private investments in one STEP area per region will be counted.</t>
  </si>
  <si>
    <t>Calculation of the indicator is based on the experience of 2014-2020 and state aid rules and the sum, used for calculation of the indicator is 4.730.550,00 EUR=2.956.594,00 (EU amount) /0,625 (average of possible funding intensity according to the state aid rules). The 2029 target for RCR02 (private investment) is 37,5% private funding according to  state aid rules funding intensity level (EU-62,5%; national-37,5%).
The 2029 target for RCR102 is based on the assumption that to create one research job in average costs 1.502.293,71 EUR  (in terms of 2014-2020 financed projects in Capital Region under the 1 priority measures  "Intelektas.Bendri mokslo-verslo projektai" ir "Eksperimentas" ). 
 Also the result is reduced 15 % because of implementation risk (according to the experience of 2014-2020 value of discontinued projects is 15% of the value of completed projects): 
( 4.730.550,00 EUR/1.502.293,71)*0,85=3 research jobs. 
REMARK: as there are no relevant data regarding the sector for which the STEP technologies might be presented, while making total calculation,  it is assumed that there will be only one project in one of the STEP areas per region, so the avarage of Research jobs created in supported entities in one region will be counted.</t>
  </si>
  <si>
    <t>Calculation of the indicator is based on the experience of 2014-2020 and state aid rules and the sum, used for calculation of the indicator is 7.874.392,00 EUR=4.921.495,00 (EU amount) /0,625 (average of possible funding intensity according to the state aid rules). The 2029 target for RCR02 (private investment) is 37,5% private funding according to  state aid rules funding intensity level (EU-62,5%; national-37,5%).
Private investments of enterprises supported by grants support is: 7.874.392,00 EUR*0,375 (private funding)=2.952.897,00 EUR.
REMARK: as there are no relevant data regarding the sector for which the STEP technologies might be presented, while making total calculation, it is assumed that there will be only one project in each of the STEP areas per region, so the avarage of private investments in one STEP area per region will be counted.</t>
  </si>
  <si>
    <t>Calculation of the indicator is based on the experience of 2014-2020 and state aid rules and the sum, used for calculation of the indicator is 7.874.392,00 EUR=4.921.495,00 (EU amount) /0,625 (average of possible funding intensity according to the state aid rules). The 2029 target for RCR02 (private investment) is 37,5% private funding according to  state aid rules funding intensity level (EU-62,5%; national-37,5%).
The 2029 target for RCR102 is based on the assumption that to create one research job in average costs 1.502.293,71 EUR  (in terms of 2014-2020 financed projects in Capital Region under the 1 priority measures  "Intelektas.Bendri mokslo-verslo projektai" ir "Eksperimentas" ). 
 Also the result is reduced 15 % because of implementation risk (according to the experience of 2014R173:R186-2020 value of discontinued projects is 15% of the value of completed projects): 
(7.874.392,00 EUR/1.502.293,71)*0,85=5 research jobs. 
REMARK: as there are no relevant data regarding the sector for which the STEP technologies might be presented, while making total calculation,  it is assumed that there will be only one project in one of the STEP areas per region, so the avarage of Research jobs created in supported entities in one region will be counted.</t>
  </si>
  <si>
    <t>Calculation of the indicator is based on the experience of 2014-2020 and state aid rules and the sum, used for calculation of the indicator is 785.714,00 EUR=412.500,00 (EU amount) / 0,525 (average of possible funding intensity according to the state aid rules). The 2029 target for RCR02 (private investment) is 47,5% private funding according to  state aid rules funding intensity level (EU-52,5%; national-47,5%).
Private investments of enterprises supported by grants support is:  785.714,00 EUR*0,475 (private funding)=373.214,00 EUR.
REMARK: as there are no relevant data regarding the sector for which the STEP technologies might be presented, while making total calculation, it is assumed that there will be only one project in one of the STEP areas per region, so the avarage of private investments in one region will be counted.</t>
  </si>
  <si>
    <t>Comments</t>
  </si>
  <si>
    <t>Viso</t>
  </si>
  <si>
    <r>
      <rPr>
        <b/>
        <sz val="11"/>
        <rFont val="Calibri"/>
        <family val="2"/>
        <scheme val="minor"/>
      </rPr>
      <t>188</t>
    </r>
    <r>
      <rPr>
        <sz val="11"/>
        <rFont val="Calibri"/>
        <family val="2"/>
        <scheme val="minor"/>
      </rPr>
      <t xml:space="preserve"> Productive investments in large enterprises linked primarily to clean and resource-efficient technologies
(Gamybinės investicijos į dideles įmones, daugiausia susijusias su švariomis ir efektyviai išteklius naudojančiomis technologijomis)</t>
    </r>
  </si>
  <si>
    <t>REMARK: 
1. As there are no relevant data regarding the sector for which the STEP technologies might be presented, while making total calculation, it is assumed that there will be only one project in one of the STEP areas per region, so the avarage of private investments in one region will be counted while implementing activities 10.1.1 and 10.1.2.
2. As there are no relevant data regarding the size of companies for which the STEP technologies might be presented, while making total calculation, it is assumed that there will be only one project in each of the STEP areas per region while implementing activities 10.1.3, except the amounts of interventions 145a and 145b as they are sumed.</t>
  </si>
  <si>
    <r>
      <rPr>
        <b/>
        <sz val="11"/>
        <rFont val="Calibri"/>
        <family val="2"/>
        <scheme val="minor"/>
      </rPr>
      <t>145b</t>
    </r>
    <r>
      <rPr>
        <sz val="11"/>
        <rFont val="Calibri"/>
        <family val="2"/>
        <scheme val="minor"/>
      </rPr>
      <t xml:space="preserve"> 
Support for the development of skills or access to employment in clean and resource-efficient technologies
(Parama įgūdžių ugdymui arba galimybėms įsidarbinti švarių ir efektyviai išteklius naudojančių technologijų srityje)</t>
    </r>
  </si>
  <si>
    <t xml:space="preserve">Calculation of the indicator is based on the experience of 2014-2020 and state aid rules and the sum, used for calculation of the indicator is 44.352,00 EUR=29.716,00 (EU amount) / 0,67 (average of possible funding intensity according to the state aid rules). The 2029 target for RCR02 (private investment) is 33% private funding according to  state aid rules funding intensity level (EU-67%; national-33%).
Private investments of enterprises supported by grants support is: 44.352,00 EUR*0,33 (private funding)=14.636,00 EUR.
</t>
  </si>
  <si>
    <t>Calculation of the indicator is based on the experience of 2014-2020 and state aid rules and the sum, used for calculation of the indicator is 73.822,00 EUR=49.461,00 (EU amount) / 0,67 (average of possible funding intensity according to the state aid rules). The 2029 target for RCR02 (private investment) is 33% private funding according to  state aid rules funding intensity level (EU-67%; national-33%).
Private investments of enterprises supported by grants support is:  73.822,00 EUR*0,33 (private funding)=24.361,00 EUR.</t>
  </si>
  <si>
    <r>
      <t>10.1.2 To promote the development of enterprises' STEP technologies by providing alternative financing</t>
    </r>
    <r>
      <rPr>
        <b/>
        <i/>
        <sz val="11"/>
        <rFont val="Calibri"/>
        <family val="2"/>
        <charset val="186"/>
        <scheme val="minor"/>
      </rPr>
      <t xml:space="preserve">
(</t>
    </r>
    <r>
      <rPr>
        <b/>
        <sz val="11"/>
        <rFont val="Calibri"/>
        <family val="2"/>
        <charset val="186"/>
        <scheme val="minor"/>
      </rPr>
      <t>Skatinti įmonių STEP technologijų kūrimą, skiriant alternatyvųjį finansavimą</t>
    </r>
    <r>
      <rPr>
        <b/>
        <i/>
        <sz val="11"/>
        <rFont val="Calibri"/>
        <family val="2"/>
        <charset val="186"/>
        <scheme val="minor"/>
      </rPr>
      <t>)</t>
    </r>
  </si>
  <si>
    <r>
      <t>10.1.1 By allocating co-financing, create conditions for enterprises investments in the development of STEP technologies</t>
    </r>
    <r>
      <rPr>
        <b/>
        <i/>
        <sz val="11"/>
        <rFont val="Calibri"/>
        <family val="2"/>
        <charset val="186"/>
        <scheme val="minor"/>
      </rPr>
      <t xml:space="preserve">
(</t>
    </r>
    <r>
      <rPr>
        <b/>
        <sz val="11"/>
        <rFont val="Calibri"/>
        <family val="2"/>
        <charset val="186"/>
        <scheme val="minor"/>
      </rPr>
      <t>Skiriant kaupiamąjį finansavimą, sudaryti sąlygas įmonių investicijoms į STEP technologijų kūrimą</t>
    </r>
    <r>
      <rPr>
        <b/>
        <i/>
        <sz val="11"/>
        <rFont val="Calibri"/>
        <family val="2"/>
        <charset val="186"/>
        <scheme val="minor"/>
      </rPr>
      <t>)</t>
    </r>
  </si>
  <si>
    <r>
      <t xml:space="preserve">10.1.3 To promote the development and manufacturing of enterprises' STEP technologies in defense and security sector, including specific components and specific machinery primarily used for the production of the final products
</t>
    </r>
    <r>
      <rPr>
        <b/>
        <i/>
        <sz val="11"/>
        <rFont val="Calibri"/>
        <family val="2"/>
        <charset val="186"/>
        <scheme val="minor"/>
      </rPr>
      <t>(</t>
    </r>
    <r>
      <rPr>
        <b/>
        <sz val="11"/>
        <rFont val="Calibri"/>
        <family val="2"/>
        <charset val="186"/>
        <scheme val="minor"/>
      </rPr>
      <t>Skatinti įmonių STEP technologijų gynybos ir saugumo srityje, įskaitant specialiųjų elementų ir specialiųjų mašinų, naudojamų galutiniams produktams gaminti, kūrimą arba gamybą</t>
    </r>
    <r>
      <rPr>
        <b/>
        <i/>
        <sz val="11"/>
        <rFont val="Calibri"/>
        <family val="2"/>
        <charset val="186"/>
        <scheme val="minor"/>
      </rPr>
      <t>)</t>
    </r>
  </si>
  <si>
    <t>The 2029 target for RCO002 equals the sum of the 2029 targets for RCO126 and is 1. As regards milestones for 2024, it is assumed that the contract with the company will be signed after 2024, thus the milestone for 2024 will be 0.</t>
  </si>
  <si>
    <t>The 2029 target for RCO01 equals the 2029 target for RCO02: 1 enterprise. As regards milestones for 2024, it is assumed the calls will be established by the end of 2024 or the begininging of 2025, thus the contracts will be signed not earlier than in 2025, thus the milestone for 2024 will be 0.</t>
  </si>
  <si>
    <t>The total amount for the action is calculated taking into acount the specific of STEP. As the STEP technologies should be required either to bring an innovative element with a significant potential to the internal market, or to contribute to reducing or preventing the strategic dependencies of the Union, it is assumed that only one company per region could be present such technology, thus at least 1 patent application per region could be submitted.
REMARK: as there are no relevant data regarding the sector for which the STEP technologies might be presented, while making total calculation, it is assumed that there will be only one patent submitted in one of the STEP areas per region.</t>
  </si>
  <si>
    <t>The 2029 target for RCO01 equals the 2029 target for RCO02: 1 enterprise. As regards milestones for 2024, it is assumed the calls will be established by the end of 2024 or the begininging of 2025, thus the contracts will be signed not earlier than in 2025, thus the milestone for 2024  will be 0.</t>
  </si>
  <si>
    <t>The total amount for the action is calculated taking into acount the specific of STEP. As the STEP technologies should be required either to bring an innovative element with a significant potential to the internal market, or to contribute to reducing or preventing the strategic dependencies of the Union, it is assumed that only one company per region could be present such technology, thus at least 1 patent application per region could be submitted. 
REMARK: as there are no relevant data regarding the sector for which the STEP technologies might be presented, while making total calculation, it is assumed that there will be only one patent submitted in one of the STEP areas per region.</t>
  </si>
  <si>
    <t>The 2029 target for RCO002 equals the sum of the 2029 targets for RCO126 and is 1. As regards milestones for 2024, it is assumed that the contract with the company will be signed after 2024, thus the milestone for 2024  will be 0.</t>
  </si>
  <si>
    <t>The 2029 target for RCO01 equals the 2029 target for RCO02: 2 enterprises. As regards milestones for 2024, it is assumed the calls will be established by the end of 2024 or the begininging of 2025, thus the contracts will be signed not earlier than in 2025, thus the milestone for 2024 will be 0.</t>
  </si>
  <si>
    <t>Calculation of the indicator is based on the intervention codes 190,  191, 192 and 193 indicator RCO02, as all the enpertprises supported should invest in skills and equals 2. As regards milestones for 2024, it is assumed that the contract with the company will be signed after 2024, thus the milestone for 2024 will be 0.</t>
  </si>
  <si>
    <t>Calculation of the indicator is based on the avarage of the  intervention codes 192 and 193 indicator RCO02 of the activity, as there will be one project per region in each of the STEP areas and all the enpertprises supported should invest in skills and equals 1=2/2. As regards milestones for 2024, it is assumed that the contract with the company will be signed after 2024, thus the milestone for 2024  will be 0.</t>
  </si>
  <si>
    <t>Calculation of the indicator is based on the intervention 190 and 191 indicator RCO02, as there will be one project per region in each of the STEP areas and all the enpertprises supported should invest in skills and equals 1=2/2. As regards milestones for 2024, it is assumed that the contract with the company will be signed after 2024, thus the milestone for 2024 will be 0.</t>
  </si>
  <si>
    <t>Calculation of the indicator is based on the intervention codes 192 and 193 indicator RCO02, as there will be one project per region in each of the STEP areas and all the enpertprises supported should invest in skills and equals 1=2/2. As regards milestones for 2024, it is assumed that the contract with the company will be signed after 2024, thus the milestone for 2024  will be 0.</t>
  </si>
  <si>
    <t>Calculation of the indicator is based on the intervention codes 190  and 191 indicator RCO02, as there will be one project per region in each of the STEP areas and all the enpertprises supported should invest in skills and equals 1=2/2. As regards milestones for 2024, it is assumed that the contract with the company will be signed after 2024, thus the milestone for 2024 will be 0.</t>
  </si>
  <si>
    <t>Calculation of the indicator is based on the intervention  codes 188 and 189 indicator RCO02, as all the enpertprises supported should invest in skills and equals 1. As regards milestones for 2024, it is assumed that the contract with the company will be signed after 2024, thus the milestone for 2024  will be 0.</t>
  </si>
  <si>
    <t>Calculation of the indicator is based on the intervention codes 188 and 189 indicator RCO02, as there will be one project per region in each of the STEP areas and all the enpertprises supported should invest in skills and equals 1=2/2. As regards milestones for 2024, it is assumed that the contract with the company will be signed after 2024, thus the milestone for 2024 will be 0.</t>
  </si>
  <si>
    <t>The 2029 target for RCO01 equals the 2029 target for RCO02: 1 enterprises. As regards milestones for 2024, it is assumed the calls will be established by the end of 2024 or the begininging of 2025, thus the contracts will be signed not earlier than in 2025, thus the milestone for 2024 will be 0.</t>
  </si>
  <si>
    <t>The total amount for the action is calculated taking into acount the specific of STEP. As the STEP technologies should be required either to bring an innovative element with a significant potential to the internal market, or to contribute to reducing or preventing the strategic dependencies of the Union, it is assumed that only one company per region could be present such technology, thus at least 1 patent application per region could be submitted.
REMARK: as there are no relevant data regarding the sector for which the STEP technologies might be presented, while making total calculation, it is assumed that there will be only one patent submitted in each of the STEP areas per region.</t>
  </si>
  <si>
    <t>The total amount for the action is calculated taking into acount the specific of STEP. As the STEP technologies should be required either to bring an innovative element with a significant potential to the internal market, or to contribute to reducing or preventing the strategic dependencies of the Union, it is assumed that only one company per region could be present such technology, thus at least 1 patent application per region could be submitted. As regards milestones for 2024, it is assumed that the contract with the company will be signed after 2024, thus the milestone for 2024 will be 0.
REMARK: as there are no relevant data regarding the sector for which the STEP technologies might be presented, while making total calculation, it is assumed that there will be only one patent submitted in each of the STEP areas per region.</t>
  </si>
  <si>
    <t>The total amount for the action is calculated taking into acount the specific of STEP. As the STEP technologies should be required either to bring an innovative element with a significant potential to the internal market, or to contribute to reducing or preventing the strategic dependencies of the Union, and based on Lithuania's expierence in participating in Horizon Europe and Digital Europe Programme, it is assumed that only one company per region in one of the STEP areas could be present such technology. As regards milestones for 2024, it is assumed that the contract with the company will be signed after 2024, thus the milestone for 2024 will be 0.
REMARK: as there are no relevant data regarding the sector for which the STEP technologies might be presented, while making total calculation, it is assumed that there will be only one project in one of the STEP areas per region.</t>
  </si>
  <si>
    <t>As the STEP technologies are required either to bring an innovative element with a significant potential to the internal market, or to contribute to reducing or preventing the strategic dependencies of the Union, thus each enterprises supported will introduce at least 1 product or process innovation. The 2029 target for specific result indicator is based on the assumption that all of the enterprises supported will introduce at least 1 product or process innovation: RCO1=RCO02=Specific result=1.</t>
  </si>
  <si>
    <t>The total amount for the action is calculated taking into acount the specific of STEP. As the STEP technologies should be required either to bring an innovative element with a significant potential to the internal market, or to contribute to reducing or preventing the strategic dependencies of the Union and based on Lithuania's expierence in participating in Horizon Europe and Digital Europe Programme, it is assumed that only one company per region in one of the STEP areas could be present such technology . As regards milestones for 2024, it is assumed that the contract with the company will be signed after 2024, thus the milestone for 2024 will be 0.
REMARK: as there are no relevant data regarding the sector for which the STEP technologies might be presented, while making total calculation, it is assumed that there will be only one project in one of the STEP areas per region.</t>
  </si>
  <si>
    <t>As the STEP technologies are required either to bring an innovative element with a significant potential to the internal market, or to contribute to reducing or preventing the strategic dependencies of the Union, thus each enterprises supported will introduce at least 1 product or process innovation. The 2029 target for specific result indicator is based on the assumption that all of the enterprises supported will introduce at least 1 product or process innovation: RCO1=RCO02=Specific result=1.
REMARK: as there are no relevant data regarding the sector for which the STEP technologies might be presented, while making total calculation, it is assumed that there will be only one project in one of the STEP areas per region.</t>
  </si>
  <si>
    <t>The total amount for the action is calculated taking into acount the specific of STEP. As the STEP technologies should be required either to bring an innovative element with a significant potential to the internal market, or to contribute to reducing or preventing the strategic dependencies of the Union and based on Lithuania's expierence in participating in Horizon Europe and Digital Europe Programme, it is assumed that only one company per region in one of the STEP areas could be present such technology.
REMARK: as there are no relevant data regarding the sector for which the STEP technologies might be presented, while making total calculation, it is assumed that there will be only one project in one of the STEP areas per region.</t>
  </si>
  <si>
    <t>As the STEP technologies are required either to bring an innovative element with a significant potential to the internal market, or to contribute to reducing or preventing the strategic dependencies of the Union, thus each enterprises supported will introduce at least 1 product or process innovation. The 2029 target for RCR03 is based on the assumption that all of the enterprises supported will introduce at least 1 product or process innovation: RCO1=RCO02=RCR03=1.
REMARK: as there are no relevant data regarding the sector for which the STEP technologies might be presented, while making total calculation, it is assumed that there will be only one project in one of the STEP areas per region.</t>
  </si>
  <si>
    <t>The total amount for the action is calculated taking into acount the specific of STEP. As the STEP technologies should be required either to bring an innovative element with a significant potential to the internal market, or to contribute to reducing or preventing the strategic dependencies of the Union and based on Lithuania's expierence in participating in Horizon Europe and Digital Europe Programme, it is assumed that only one company per region  in one of the STEP areas could be present such technology . As regards milestones for 2024, it is assumed that the contract with the company will be signed after 2024, thus the milestone for 2024 will be 0.
REMARK: as there are no relevant data regarding the sector for which the STEP technologies might be presented, while making total calculation, it is assumed that there will be only one project in one of the STEP areas per region.</t>
  </si>
  <si>
    <t>The total amount for the action is calculated taking into acount the specific of STEP. As the STEP technologies should be required either to bring an innovative element with a significant potential to the internal market, or to contribute to reducing or preventing the strategic dependencies of the Union and based on Lithuania's expierence in participating in Horizon Europe and Digital Europe Programme, it is assumed that only one company per region in one of the STEP areas could be present such technology. As regards milestones for 2024, it is assumed that the contract with the company will be signed after 2024, thus the milestone for 2024 will be 0.
REMARK: as there are no relevant data regarding the sector for which the STEP technologies might be presented, while making total calculation, it is assumed that there will be only one project in one of the STEP areas per region.</t>
  </si>
  <si>
    <t>The total amount for the action is calculated taking into acount the specific of STEP. As the STEP technologies should be required either to bring an innovative element with a significant potential to the internal market, or to contribute to reducing or preventing the strategic dependencies of the Union and based on Lithuania's expierence in participating in Horizon Europe and Digital Europe Programme, it is assumed that only one company per region in one of the STEP areas could be present such technology. As regards milestones for 2024, it is assumed that the contract with the company will be signed after 2024, thus the milestone for 2024  will be 0.
REMARK: as there are no relevant data regarding the sector for which the STEP technologies might be presented, while making total calculation, it is assumed that there will be only one project in one of the STEP areas per region.</t>
  </si>
  <si>
    <t>As the STEP technologies are required either to bring an innovative element with a significant potential to the internal market, or to contribute to reducing or preventing the strategic dependencies of the Union, thus each enterprises supported will introduce at least 1 product or process innovation. The 2029 target for RCR03 is based on the assumption that all of the enterprises supported will introduce at least 1 product or process innovation: RCO1=RCO02=RCR03=1.</t>
  </si>
  <si>
    <r>
      <t>The 2029 target for RCO002 equals the sum of the 2029 targets for RCO126 and is 1. As regards milestones for 2024, it is assumed that the contract with the company will be signed after 2024, thus the milestone for 2024</t>
    </r>
    <r>
      <rPr>
        <strike/>
        <sz val="11"/>
        <rFont val="Calibri"/>
        <family val="2"/>
        <scheme val="minor"/>
      </rPr>
      <t xml:space="preserve"> </t>
    </r>
    <r>
      <rPr>
        <sz val="11"/>
        <rFont val="Calibri"/>
        <family val="2"/>
        <scheme val="minor"/>
      </rPr>
      <t>will be 0.</t>
    </r>
  </si>
  <si>
    <t>The total amount for the action is calculated taking into acount the specific of STEP. As the STEP technologies should be required either to bring an innovative element with a significant potential to the internal market, or to contribute to reducing or preventing the strategic dependencies of the Union, it is assumed that only one company (large enterprise or SME) per region could be present such technology. As regards milestones for 2024, it is assumed that the contract with the company will be signed after 2024, thus the milestone for 2024 will be 0.
REMARK: as there are no relevant data regarding the size of companies for which the STEP technologies might be presented, while making total calculation, it is assumed that there will be only one project in each of the STEP areas per region.</t>
  </si>
  <si>
    <t>The total amount for the action is calculated taking into acount the specific of STEP. As the STEP technologies should be required either to bring an innovative element with a significant potential to the internal market, or to contribute to reducing or preventing the strategic dependencies of the Union, it is assumed that only one company (large enterprise or SME) per region could be present such technology. As regards milestones for 2024, it is assumed that the contract with the company will be signed after 2024, thus the milestone for 2024  will be 0.
REMARK: as there are no relevant data regarding the size of companies for which the STEP technologies might be presented, while making total calculation, it is assumed that there will be only one project in each of the STEP areas per region.</t>
  </si>
  <si>
    <t>As the STEP technologies are required either to bring an innovative element with a significant potential to the internal market, or to contribute to reducing or preventing the strategic dependencies of the Union, thus each enterprises supported will introduce at least 1 product or process innovation. The 2029 target for specific result indicator is based on the assumption that all of the enterprises supported will introduce at least 1 product or process innovation: RCO1=RCO02=RCR03=1.</t>
  </si>
  <si>
    <r>
      <t>REMARK:
1. as there are no relevant data regarding the sector for which the STEP technologies might be presented, while making total calculation, it is assumed that there will be only one project in one of the STEP areas per region while implementing activities 10.1.1 and 10.1.2.
2. as there are no relevant data regarding the size of companies for which the STEP technologies might be presented, while making total calculation, it is assumed that there will be only one project in each of the STEP areas per region while implementing activities 10.1.3, except the amounts of interventions 145a and 145b as they are sumed.
3.</t>
    </r>
    <r>
      <rPr>
        <sz val="11"/>
        <color rgb="FFFF0000"/>
        <rFont val="Calibri"/>
        <family val="2"/>
        <charset val="186"/>
        <scheme val="minor"/>
      </rPr>
      <t xml:space="preserve"> </t>
    </r>
    <r>
      <rPr>
        <sz val="11"/>
        <rFont val="Calibri"/>
        <family val="2"/>
        <charset val="186"/>
        <scheme val="minor"/>
      </rPr>
      <t>The activity 10.1.3 "To promote the development and manufacturing of enterprises' STEP technologies in defense and security sector, including specific components and specific machinery primarily used for the production of the final products" consists of two parts: support for the development of skills or access to employment in STEP areas and productive investments in STEP areas and one company will implement whole activity consisting of development of skills and development and manufacturing of technologies. As there are two intervention codes for productive investments, then when calculating unique companies for IC 188, 189, 190, 191, 192 and 193 50% should be applied.</t>
    </r>
  </si>
  <si>
    <r>
      <t xml:space="preserve">REMARK:
1. as there are no relevant data regarding the sector for which the STEP technologies might be presented, while making total calculation, it is assumed that there will be only one project in one of the STEP areas per region while implementing activities 10.1.1 and 10.1.2.
2. as there are no relevant data regarding the size of companies for which the STEP technologies might be presented, while making total calculation, it is assumed that there will be only one project in each of the STEP areas per region while implementing activities 10.1.3, except the amounts of interventions 145a and 145b as they are sumed.
3.  </t>
    </r>
    <r>
      <rPr>
        <sz val="11"/>
        <rFont val="Calibri"/>
        <family val="2"/>
        <charset val="186"/>
        <scheme val="minor"/>
      </rPr>
      <t>The activity 10.1.3 "To promote the development and manufacturing of enterprises' STEP technologies in defense and security sector, including specific components and specific machinery primarily used for the production of the final products" consists of two parts: support for the development of skills or access to employment in STEP areas and productive investments in STEP areas and one company will implement whole activity consisting of development of skills and development and manufacturing of technologies. As there are two intervention codes for productive investments, then when calculating unique companies for IC 188, 189, 190, 191, 192 and 193 50% should be applied.</t>
    </r>
  </si>
  <si>
    <r>
      <t xml:space="preserve">REMARK:
1. as there are no relevant data regarding the sector for which the STEP technologies might be presented, while making total calculation, it is assumed that there will be only one project in one of the STEP areas per region while implementing activities 10.1.1 and 10.1.2.
2. as there are no relevant data regarding the size of companies for which the STEP technologies might be presented, while making total calculation, it is assumed that there will be only one project in each of the STEP areas per region while implementing activities 10.1.3, except the amounts of interventions 145a and 145b as they are sumed.
3. </t>
    </r>
    <r>
      <rPr>
        <sz val="11"/>
        <rFont val="Calibri"/>
        <family val="2"/>
        <charset val="186"/>
        <scheme val="minor"/>
      </rPr>
      <t>The activity 10.1.3 "To promote the development and manufacturing of enterprises' STEP technologies in defense and security sector, including specific components and specific machinery primarily used for the production of the final products" consists of two parts: support for the development of skills or access to employment in STEP areas and productive investments in STEP areas and one company will implement whole activity consisting of development of skills and development and manufacturing of technologies. As there are two intervention codes for productive investments, then when calculating unique companies for IC 188, 189, 190, 191, 192 and 193 50% should be applied.</t>
    </r>
  </si>
  <si>
    <t>REMARK:
1. as there are no relevant data regarding the sector for which the STEP technologies might be presented, while making total calculation, it is assumed that there will be only one project in one of the STEP areas per region while implementing activities 10.1.1 and 10.1.2.
2. as there are no relevant data regarding the size of companies for which the STEP technologies might be presented, while making total calculation, it is assumed that there will be only one project in each of the STEP areas per region while implementing activities 10.1.3, except the amounts of interventions 145a and 145b as they are sumed.
3. The activity 10.1.3 "To promote the development and manufacturing of enterprises' STEP technologies in defense and security sector, including specific components and specific machinery primarily used for the production of the final products" consists of two parts: support for the development of skills or access to employment in STEP areas and productive investments in STEP areas and one company will implement whole activity consisting of development of skills and development and manufacturing of technologies. As there are two intervention codes for productive investments, then when calculating unique companies for IC 188, 189, 190, 191, 192 and 193 50% should be applied.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</si>
</sst>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00\ _€_-;\-* #,##0.00\ _€_-;_-* &quot;-&quot;??\ _€_-;_-@_-"/>
    <numFmt numFmtId="165" formatCode="#,##0.0"/>
  </numFmts>
  <fonts count="14" x14ac:knownFonts="1">
    <font>
      <sz val="11"/>
      <color theme="1"/>
      <name val="Calibri"/>
      <family val="2"/>
      <scheme val="minor"/>
    </font>
    <font>
      <b/>
      <sz val="11"/>
      <color theme="1"/>
      <name val="Calibri"/>
      <family val="2"/>
      <charset val="186"/>
      <scheme val="minor"/>
    </font>
    <font>
      <b/>
      <sz val="11"/>
      <name val="Calibri"/>
      <family val="2"/>
      <charset val="186"/>
      <scheme val="minor"/>
    </font>
    <font>
      <sz val="11"/>
      <name val="Calibri"/>
      <family val="2"/>
      <charset val="186"/>
      <scheme val="minor"/>
    </font>
    <font>
      <sz val="11"/>
      <name val="Calibri"/>
      <family val="2"/>
      <scheme val="minor"/>
    </font>
    <font>
      <sz val="11"/>
      <color theme="1"/>
      <name val="Calibri"/>
      <family val="2"/>
      <scheme val="minor"/>
    </font>
    <font>
      <b/>
      <strike/>
      <sz val="11"/>
      <color theme="1"/>
      <name val="Calibri"/>
      <family val="2"/>
      <charset val="186"/>
      <scheme val="minor"/>
    </font>
    <font>
      <sz val="8"/>
      <name val="Calibri"/>
      <family val="2"/>
      <scheme val="minor"/>
    </font>
    <font>
      <sz val="11"/>
      <color rgb="FFFF0000"/>
      <name val="Calibri"/>
      <family val="2"/>
      <scheme val="minor"/>
    </font>
    <font>
      <b/>
      <i/>
      <sz val="11"/>
      <name val="Calibri"/>
      <family val="2"/>
      <charset val="186"/>
      <scheme val="minor"/>
    </font>
    <font>
      <b/>
      <sz val="11"/>
      <name val="Calibri"/>
      <family val="2"/>
      <scheme val="minor"/>
    </font>
    <font>
      <sz val="11"/>
      <name val="Calibri"/>
      <family val="2"/>
    </font>
    <font>
      <sz val="11"/>
      <color rgb="FFFF0000"/>
      <name val="Calibri"/>
      <family val="2"/>
      <charset val="186"/>
      <scheme val="minor"/>
    </font>
    <font>
      <strike/>
      <sz val="11"/>
      <name val="Calibri"/>
      <family val="2"/>
      <scheme val="minor"/>
    </font>
  </fonts>
  <fills count="3">
    <fill>
      <patternFill patternType="none"/>
    </fill>
    <fill>
      <patternFill patternType="gray125"/>
    </fill>
    <fill>
      <patternFill patternType="solid">
        <fgColor theme="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diagonal/>
    </border>
    <border>
      <left/>
      <right style="thin">
        <color indexed="64"/>
      </right>
      <top/>
      <bottom/>
      <diagonal/>
    </border>
    <border>
      <left/>
      <right/>
      <top style="medium">
        <color indexed="64"/>
      </top>
      <bottom/>
      <diagonal/>
    </border>
    <border>
      <left/>
      <right style="thin">
        <color indexed="64"/>
      </right>
      <top/>
      <bottom style="medium">
        <color indexed="64"/>
      </bottom>
      <diagonal/>
    </border>
  </borders>
  <cellStyleXfs count="6">
    <xf numFmtId="0" fontId="0" fillId="0" borderId="0"/>
    <xf numFmtId="0" fontId="5" fillId="0" borderId="0"/>
    <xf numFmtId="43" fontId="5" fillId="0" borderId="0" applyFont="0" applyFill="0" applyBorder="0" applyAlignment="0" applyProtection="0"/>
    <xf numFmtId="0" fontId="5" fillId="0" borderId="0"/>
    <xf numFmtId="164" fontId="5" fillId="0" borderId="0" applyFont="0" applyFill="0" applyBorder="0" applyAlignment="0" applyProtection="0"/>
    <xf numFmtId="43" fontId="5" fillId="0" borderId="0" applyFont="0" applyFill="0" applyBorder="0" applyAlignment="0" applyProtection="0"/>
  </cellStyleXfs>
  <cellXfs count="174">
    <xf numFmtId="0" fontId="0" fillId="0" borderId="0" xfId="0"/>
    <xf numFmtId="0" fontId="0" fillId="0" borderId="0" xfId="0" applyAlignment="1">
      <alignment vertical="top"/>
    </xf>
    <xf numFmtId="0" fontId="4" fillId="2" borderId="0" xfId="0" applyFont="1" applyFill="1" applyAlignment="1">
      <alignment horizontal="center" vertical="center"/>
    </xf>
    <xf numFmtId="0" fontId="4" fillId="2" borderId="8" xfId="0" applyFont="1" applyFill="1" applyBorder="1" applyAlignment="1">
      <alignment horizontal="center" vertical="center"/>
    </xf>
    <xf numFmtId="0" fontId="4" fillId="2" borderId="8" xfId="0" applyFont="1" applyFill="1" applyBorder="1" applyAlignment="1">
      <alignment horizontal="center" vertical="center" wrapText="1"/>
    </xf>
    <xf numFmtId="0" fontId="4" fillId="0" borderId="0" xfId="0" applyFont="1"/>
    <xf numFmtId="1" fontId="4" fillId="2" borderId="8" xfId="0" applyNumberFormat="1" applyFont="1" applyFill="1" applyBorder="1" applyAlignment="1">
      <alignment horizontal="center" vertical="center"/>
    </xf>
    <xf numFmtId="0" fontId="4" fillId="2" borderId="1" xfId="0" applyFont="1" applyFill="1" applyBorder="1" applyAlignment="1">
      <alignment horizontal="center" vertical="center" wrapText="1"/>
    </xf>
    <xf numFmtId="0" fontId="4" fillId="2" borderId="6" xfId="0" applyFont="1" applyFill="1" applyBorder="1" applyAlignment="1">
      <alignment horizontal="center" vertical="center"/>
    </xf>
    <xf numFmtId="0" fontId="4" fillId="2" borderId="1" xfId="0" applyFont="1" applyFill="1" applyBorder="1" applyAlignment="1">
      <alignment horizontal="center" vertical="center"/>
    </xf>
    <xf numFmtId="0" fontId="2" fillId="0" borderId="9" xfId="0" applyFont="1" applyBorder="1" applyAlignment="1">
      <alignment vertical="top" wrapText="1"/>
    </xf>
    <xf numFmtId="0" fontId="1" fillId="0" borderId="7" xfId="0" applyFont="1" applyBorder="1" applyAlignment="1">
      <alignment vertical="top"/>
    </xf>
    <xf numFmtId="0" fontId="4" fillId="2" borderId="8" xfId="0" applyFont="1" applyFill="1" applyBorder="1" applyAlignment="1">
      <alignment vertical="center" wrapText="1"/>
    </xf>
    <xf numFmtId="3" fontId="3" fillId="2" borderId="1" xfId="0" applyNumberFormat="1" applyFont="1" applyFill="1" applyBorder="1" applyAlignment="1">
      <alignment horizontal="center" vertical="center" wrapText="1"/>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3" fontId="3" fillId="0" borderId="1" xfId="0" applyNumberFormat="1" applyFont="1" applyBorder="1" applyAlignment="1">
      <alignment horizontal="center" vertical="center" wrapText="1"/>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0" fillId="0" borderId="0" xfId="0" applyAlignment="1">
      <alignment horizontal="center" vertical="center"/>
    </xf>
    <xf numFmtId="0" fontId="0" fillId="0" borderId="1" xfId="0" applyBorder="1" applyAlignment="1">
      <alignment horizontal="center" vertical="top" wrapText="1"/>
    </xf>
    <xf numFmtId="0" fontId="0" fillId="0" borderId="1" xfId="0" applyBorder="1" applyAlignment="1">
      <alignment horizontal="center" vertical="top"/>
    </xf>
    <xf numFmtId="0" fontId="0" fillId="0" borderId="1" xfId="0" applyBorder="1" applyAlignment="1">
      <alignment horizontal="left" vertical="top"/>
    </xf>
    <xf numFmtId="0" fontId="0" fillId="0" borderId="1" xfId="0" applyBorder="1" applyAlignment="1">
      <alignment horizontal="left" vertical="top" wrapText="1"/>
    </xf>
    <xf numFmtId="0" fontId="4" fillId="0" borderId="1" xfId="0" applyFont="1" applyBorder="1" applyAlignment="1">
      <alignment horizontal="left" vertical="top" wrapText="1"/>
    </xf>
    <xf numFmtId="0" fontId="4" fillId="0" borderId="1" xfId="0" applyFont="1" applyBorder="1" applyAlignment="1">
      <alignment horizontal="left" vertical="top"/>
    </xf>
    <xf numFmtId="0" fontId="1" fillId="0" borderId="0" xfId="0" applyFont="1"/>
    <xf numFmtId="0" fontId="4" fillId="0" borderId="8" xfId="0" applyFont="1" applyBorder="1" applyAlignment="1">
      <alignment horizontal="center" vertical="center" wrapText="1"/>
    </xf>
    <xf numFmtId="0" fontId="4" fillId="2" borderId="1" xfId="0" applyFont="1" applyFill="1" applyBorder="1" applyAlignment="1">
      <alignment vertical="center" wrapText="1"/>
    </xf>
    <xf numFmtId="3" fontId="4" fillId="2" borderId="1" xfId="0" applyNumberFormat="1" applyFont="1" applyFill="1" applyBorder="1" applyAlignment="1">
      <alignment horizontal="center" vertical="center" wrapText="1"/>
    </xf>
    <xf numFmtId="3" fontId="3" fillId="0" borderId="7" xfId="0" applyNumberFormat="1" applyFont="1" applyBorder="1" applyAlignment="1">
      <alignment horizontal="center" vertical="center" wrapText="1"/>
    </xf>
    <xf numFmtId="0" fontId="3" fillId="0" borderId="7" xfId="0" applyFont="1" applyBorder="1" applyAlignment="1">
      <alignment horizontal="center" vertical="center" wrapText="1"/>
    </xf>
    <xf numFmtId="0" fontId="3" fillId="0" borderId="7" xfId="0" applyFont="1" applyBorder="1" applyAlignment="1">
      <alignment horizontal="center" vertical="center"/>
    </xf>
    <xf numFmtId="0" fontId="4" fillId="2" borderId="7" xfId="0" applyFont="1" applyFill="1" applyBorder="1" applyAlignment="1">
      <alignment vertical="center" wrapText="1"/>
    </xf>
    <xf numFmtId="0" fontId="4" fillId="0" borderId="0" xfId="0" applyFont="1" applyAlignment="1">
      <alignment horizontal="center" vertical="center"/>
    </xf>
    <xf numFmtId="4" fontId="3" fillId="0" borderId="7" xfId="0" applyNumberFormat="1" applyFont="1" applyBorder="1" applyAlignment="1">
      <alignment horizontal="center" vertical="center" wrapText="1"/>
    </xf>
    <xf numFmtId="1" fontId="4" fillId="2" borderId="1" xfId="0" applyNumberFormat="1" applyFont="1" applyFill="1" applyBorder="1" applyAlignment="1">
      <alignment horizontal="center" vertical="center"/>
    </xf>
    <xf numFmtId="0" fontId="1" fillId="0" borderId="9" xfId="0" applyFont="1" applyBorder="1" applyAlignment="1">
      <alignment vertical="top" wrapText="1"/>
    </xf>
    <xf numFmtId="0" fontId="11" fillId="0" borderId="7" xfId="0" applyFont="1" applyBorder="1" applyAlignment="1">
      <alignment horizontal="center" vertical="center" wrapText="1"/>
    </xf>
    <xf numFmtId="0" fontId="4" fillId="2" borderId="5" xfId="0" applyFont="1" applyFill="1" applyBorder="1" applyAlignment="1">
      <alignment horizontal="center" vertical="center"/>
    </xf>
    <xf numFmtId="0" fontId="4" fillId="2" borderId="7" xfId="0" applyFont="1" applyFill="1" applyBorder="1" applyAlignment="1">
      <alignment horizontal="center" vertical="center" wrapText="1"/>
    </xf>
    <xf numFmtId="0" fontId="4" fillId="2" borderId="13" xfId="0" applyFont="1" applyFill="1" applyBorder="1" applyAlignment="1">
      <alignment horizontal="center" vertical="center"/>
    </xf>
    <xf numFmtId="1" fontId="4" fillId="2" borderId="13" xfId="0" applyNumberFormat="1" applyFont="1" applyFill="1" applyBorder="1" applyAlignment="1">
      <alignment horizontal="center" vertical="center"/>
    </xf>
    <xf numFmtId="0" fontId="4" fillId="2" borderId="13" xfId="0" applyFont="1" applyFill="1" applyBorder="1" applyAlignment="1">
      <alignment horizontal="center" vertical="center" wrapText="1"/>
    </xf>
    <xf numFmtId="0" fontId="4" fillId="2" borderId="13" xfId="0" applyFont="1" applyFill="1" applyBorder="1" applyAlignment="1">
      <alignment vertical="center" wrapText="1"/>
    </xf>
    <xf numFmtId="0" fontId="4" fillId="0" borderId="12" xfId="0" applyFont="1" applyBorder="1" applyAlignment="1">
      <alignment horizontal="center" vertical="center"/>
    </xf>
    <xf numFmtId="0" fontId="4" fillId="0" borderId="13"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1" fontId="4" fillId="0" borderId="8" xfId="0" applyNumberFormat="1" applyFont="1" applyBorder="1" applyAlignment="1">
      <alignment horizontal="center" vertical="center"/>
    </xf>
    <xf numFmtId="3" fontId="4" fillId="2" borderId="8" xfId="0" applyNumberFormat="1" applyFont="1" applyFill="1" applyBorder="1" applyAlignment="1">
      <alignment horizontal="center" vertical="center"/>
    </xf>
    <xf numFmtId="3" fontId="4" fillId="0" borderId="1" xfId="0" applyNumberFormat="1" applyFont="1" applyBorder="1" applyAlignment="1">
      <alignment horizontal="center" vertical="center"/>
    </xf>
    <xf numFmtId="0" fontId="4" fillId="0" borderId="8" xfId="0" applyFont="1" applyBorder="1" applyAlignment="1">
      <alignment horizontal="center" vertical="center"/>
    </xf>
    <xf numFmtId="3" fontId="4" fillId="0" borderId="8" xfId="0" applyNumberFormat="1" applyFont="1" applyBorder="1" applyAlignment="1">
      <alignment horizontal="center" vertical="center"/>
    </xf>
    <xf numFmtId="3" fontId="4" fillId="2" borderId="8" xfId="0" applyNumberFormat="1" applyFont="1" applyFill="1" applyBorder="1" applyAlignment="1">
      <alignment horizontal="center" vertical="center" wrapText="1"/>
    </xf>
    <xf numFmtId="0" fontId="4" fillId="0" borderId="1" xfId="0" applyFont="1" applyBorder="1" applyAlignment="1">
      <alignment vertical="center" wrapText="1"/>
    </xf>
    <xf numFmtId="0" fontId="4" fillId="0" borderId="7" xfId="0" applyFont="1" applyBorder="1" applyAlignment="1">
      <alignment vertical="center" wrapText="1"/>
    </xf>
    <xf numFmtId="1" fontId="4" fillId="0" borderId="1" xfId="0" applyNumberFormat="1" applyFont="1" applyBorder="1" applyAlignment="1">
      <alignment horizontal="center" vertical="center"/>
    </xf>
    <xf numFmtId="0" fontId="4" fillId="0" borderId="8" xfId="0" applyFont="1" applyBorder="1" applyAlignment="1">
      <alignment vertical="top" wrapText="1"/>
    </xf>
    <xf numFmtId="3" fontId="4" fillId="0" borderId="1" xfId="0" applyNumberFormat="1" applyFont="1" applyBorder="1" applyAlignment="1">
      <alignment horizontal="center" vertical="center" wrapText="1"/>
    </xf>
    <xf numFmtId="0" fontId="4" fillId="0" borderId="8" xfId="0" applyFont="1" applyBorder="1" applyAlignment="1">
      <alignment vertical="center" wrapText="1"/>
    </xf>
    <xf numFmtId="0" fontId="10" fillId="0" borderId="7" xfId="0" applyFont="1" applyBorder="1" applyAlignment="1">
      <alignment horizontal="center" vertical="top" wrapText="1"/>
    </xf>
    <xf numFmtId="0" fontId="10" fillId="0" borderId="7" xfId="0" applyFont="1" applyBorder="1" applyAlignment="1">
      <alignment horizontal="center" vertical="center"/>
    </xf>
    <xf numFmtId="3" fontId="4" fillId="0" borderId="13" xfId="0" applyNumberFormat="1" applyFont="1" applyBorder="1" applyAlignment="1">
      <alignment horizontal="center" vertical="center" wrapText="1"/>
    </xf>
    <xf numFmtId="3" fontId="4" fillId="0" borderId="11" xfId="0" applyNumberFormat="1" applyFont="1" applyBorder="1" applyAlignment="1">
      <alignment horizontal="center" vertical="center" wrapText="1"/>
    </xf>
    <xf numFmtId="3" fontId="4" fillId="0" borderId="2" xfId="0" applyNumberFormat="1" applyFont="1" applyBorder="1" applyAlignment="1">
      <alignment horizontal="center" vertical="center" wrapText="1"/>
    </xf>
    <xf numFmtId="3" fontId="4" fillId="0" borderId="7" xfId="0" applyNumberFormat="1" applyFont="1" applyBorder="1" applyAlignment="1">
      <alignment horizontal="center" vertical="center" wrapText="1"/>
    </xf>
    <xf numFmtId="0" fontId="4" fillId="0" borderId="4" xfId="0" applyFont="1" applyBorder="1" applyAlignment="1">
      <alignment horizontal="center" vertical="center" wrapText="1"/>
    </xf>
    <xf numFmtId="3" fontId="4" fillId="0" borderId="8" xfId="0" applyNumberFormat="1" applyFont="1" applyBorder="1" applyAlignment="1">
      <alignment horizontal="center" vertical="center" wrapText="1"/>
    </xf>
    <xf numFmtId="3" fontId="4" fillId="0" borderId="5" xfId="0" applyNumberFormat="1" applyFont="1" applyBorder="1" applyAlignment="1">
      <alignment horizontal="center" vertical="center" wrapText="1"/>
    </xf>
    <xf numFmtId="3" fontId="4" fillId="0" borderId="6" xfId="0" applyNumberFormat="1" applyFont="1" applyBorder="1" applyAlignment="1">
      <alignment horizontal="center" vertical="center" wrapText="1"/>
    </xf>
    <xf numFmtId="3" fontId="4" fillId="0" borderId="4" xfId="0" applyNumberFormat="1" applyFont="1" applyBorder="1" applyAlignment="1">
      <alignment horizontal="center" vertical="center" wrapText="1"/>
    </xf>
    <xf numFmtId="0" fontId="4" fillId="0" borderId="7"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3" xfId="0" applyFont="1" applyBorder="1" applyAlignment="1">
      <alignment horizontal="center" vertical="center" wrapText="1"/>
    </xf>
    <xf numFmtId="1" fontId="4" fillId="0" borderId="3" xfId="0" applyNumberFormat="1" applyFont="1" applyBorder="1" applyAlignment="1">
      <alignment horizontal="center" vertical="center"/>
    </xf>
    <xf numFmtId="3" fontId="4" fillId="0" borderId="3" xfId="0" applyNumberFormat="1" applyFont="1" applyBorder="1" applyAlignment="1">
      <alignment horizontal="center" vertical="center"/>
    </xf>
    <xf numFmtId="0" fontId="1" fillId="0" borderId="7" xfId="0" applyFont="1" applyBorder="1" applyAlignment="1">
      <alignment vertical="top" wrapText="1"/>
    </xf>
    <xf numFmtId="0" fontId="4" fillId="2" borderId="6" xfId="0" applyFont="1" applyFill="1" applyBorder="1" applyAlignment="1">
      <alignment horizontal="center" vertical="center" wrapText="1"/>
    </xf>
    <xf numFmtId="0" fontId="4" fillId="2" borderId="4" xfId="0" applyFont="1" applyFill="1" applyBorder="1" applyAlignment="1">
      <alignment horizontal="center" vertical="center" wrapText="1"/>
    </xf>
    <xf numFmtId="3" fontId="4" fillId="2" borderId="13" xfId="0" applyNumberFormat="1" applyFont="1" applyFill="1" applyBorder="1" applyAlignment="1">
      <alignment horizontal="center" vertical="center" wrapText="1"/>
    </xf>
    <xf numFmtId="3" fontId="4" fillId="2" borderId="11" xfId="0" applyNumberFormat="1" applyFont="1" applyFill="1" applyBorder="1" applyAlignment="1">
      <alignment horizontal="center" vertical="center" wrapText="1"/>
    </xf>
    <xf numFmtId="0" fontId="4" fillId="2" borderId="8" xfId="0" applyFont="1" applyFill="1" applyBorder="1" applyAlignment="1">
      <alignment vertical="top" wrapText="1"/>
    </xf>
    <xf numFmtId="0" fontId="11" fillId="2" borderId="1" xfId="0" applyFont="1" applyFill="1" applyBorder="1" applyAlignment="1">
      <alignment horizontal="center" vertical="center" wrapText="1"/>
    </xf>
    <xf numFmtId="3" fontId="4" fillId="2" borderId="4" xfId="0" applyNumberFormat="1" applyFont="1" applyFill="1" applyBorder="1" applyAlignment="1">
      <alignment horizontal="center" vertical="center" wrapText="1"/>
    </xf>
    <xf numFmtId="0" fontId="11" fillId="2" borderId="4" xfId="0" applyFont="1" applyFill="1" applyBorder="1" applyAlignment="1">
      <alignment horizontal="center" vertical="center" wrapText="1"/>
    </xf>
    <xf numFmtId="3" fontId="3" fillId="2" borderId="7" xfId="0" applyNumberFormat="1"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7" xfId="0" applyFont="1" applyFill="1" applyBorder="1" applyAlignment="1">
      <alignment horizontal="center" vertical="center"/>
    </xf>
    <xf numFmtId="4" fontId="3" fillId="2" borderId="7" xfId="0" applyNumberFormat="1" applyFont="1" applyFill="1" applyBorder="1" applyAlignment="1">
      <alignment horizontal="center" vertical="center" wrapText="1"/>
    </xf>
    <xf numFmtId="0" fontId="4" fillId="2" borderId="12" xfId="0" applyFont="1" applyFill="1" applyBorder="1" applyAlignment="1">
      <alignment horizontal="center" vertical="center"/>
    </xf>
    <xf numFmtId="3" fontId="4" fillId="2" borderId="2" xfId="0" applyNumberFormat="1" applyFont="1" applyFill="1" applyBorder="1" applyAlignment="1">
      <alignment horizontal="center" vertical="center" wrapText="1"/>
    </xf>
    <xf numFmtId="0" fontId="11" fillId="2" borderId="2"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1" xfId="0" applyFont="1" applyFill="1" applyBorder="1" applyAlignment="1">
      <alignment horizontal="center" vertical="center"/>
    </xf>
    <xf numFmtId="0" fontId="11" fillId="2" borderId="7" xfId="0" applyFont="1" applyFill="1" applyBorder="1" applyAlignment="1">
      <alignment horizontal="center" vertical="center" wrapText="1"/>
    </xf>
    <xf numFmtId="0" fontId="4" fillId="0" borderId="13" xfId="0" applyFont="1" applyBorder="1" applyAlignment="1">
      <alignment horizontal="center" vertical="center"/>
    </xf>
    <xf numFmtId="0" fontId="4" fillId="2" borderId="5" xfId="0" applyFont="1" applyFill="1" applyBorder="1" applyAlignment="1">
      <alignment horizontal="center" vertical="center" wrapText="1"/>
    </xf>
    <xf numFmtId="3" fontId="4" fillId="0" borderId="0" xfId="0" applyNumberFormat="1" applyFont="1" applyAlignment="1">
      <alignment horizontal="center" vertical="center"/>
    </xf>
    <xf numFmtId="3" fontId="4" fillId="2" borderId="1" xfId="0" applyNumberFormat="1" applyFont="1" applyFill="1" applyBorder="1" applyAlignment="1">
      <alignment horizontal="center" vertical="center"/>
    </xf>
    <xf numFmtId="3" fontId="3" fillId="2" borderId="4" xfId="0" applyNumberFormat="1" applyFont="1" applyFill="1" applyBorder="1" applyAlignment="1">
      <alignment horizontal="center" vertical="center" wrapText="1"/>
    </xf>
    <xf numFmtId="4" fontId="4" fillId="2" borderId="1" xfId="0" applyNumberFormat="1" applyFont="1" applyFill="1" applyBorder="1" applyAlignment="1">
      <alignment horizontal="center" vertical="center"/>
    </xf>
    <xf numFmtId="0" fontId="11" fillId="2" borderId="6" xfId="0" applyFont="1" applyFill="1" applyBorder="1" applyAlignment="1">
      <alignment horizontal="center" vertical="center" wrapText="1"/>
    </xf>
    <xf numFmtId="3" fontId="4" fillId="2" borderId="6" xfId="0" applyNumberFormat="1" applyFont="1" applyFill="1" applyBorder="1" applyAlignment="1">
      <alignment horizontal="center" vertical="center" wrapText="1"/>
    </xf>
    <xf numFmtId="3" fontId="4" fillId="2" borderId="7" xfId="0" applyNumberFormat="1" applyFont="1" applyFill="1" applyBorder="1" applyAlignment="1">
      <alignment horizontal="center" vertical="center" wrapText="1"/>
    </xf>
    <xf numFmtId="3" fontId="4" fillId="2" borderId="5" xfId="0" applyNumberFormat="1" applyFont="1" applyFill="1" applyBorder="1" applyAlignment="1">
      <alignment horizontal="center" vertical="center" wrapText="1"/>
    </xf>
    <xf numFmtId="4" fontId="4" fillId="2" borderId="8" xfId="0" applyNumberFormat="1" applyFont="1" applyFill="1" applyBorder="1" applyAlignment="1">
      <alignment horizontal="center" vertical="center"/>
    </xf>
    <xf numFmtId="4" fontId="4" fillId="0" borderId="1" xfId="0" applyNumberFormat="1" applyFont="1" applyBorder="1" applyAlignment="1">
      <alignment horizontal="center" vertical="center"/>
    </xf>
    <xf numFmtId="0" fontId="11" fillId="0" borderId="1" xfId="0" applyFont="1" applyBorder="1" applyAlignment="1">
      <alignment horizontal="center" vertical="center" wrapText="1"/>
    </xf>
    <xf numFmtId="3" fontId="4" fillId="0" borderId="0" xfId="0" applyNumberFormat="1" applyFont="1"/>
    <xf numFmtId="0" fontId="3" fillId="0" borderId="0" xfId="0" applyFont="1" applyAlignment="1">
      <alignment horizontal="center" vertical="center" wrapText="1"/>
    </xf>
    <xf numFmtId="3" fontId="8" fillId="0" borderId="0" xfId="0" applyNumberFormat="1" applyFont="1" applyAlignment="1">
      <alignment horizontal="center" vertical="center" wrapText="1"/>
    </xf>
    <xf numFmtId="0" fontId="4" fillId="0" borderId="0" xfId="0" applyFont="1" applyAlignment="1">
      <alignment horizontal="center" vertical="center" wrapText="1"/>
    </xf>
    <xf numFmtId="0" fontId="11" fillId="0" borderId="0" xfId="0" applyFont="1" applyAlignment="1">
      <alignment horizontal="center" vertical="center" wrapText="1"/>
    </xf>
    <xf numFmtId="3" fontId="3" fillId="0" borderId="0" xfId="0" applyNumberFormat="1" applyFont="1" applyAlignment="1">
      <alignment horizontal="center" vertical="center" wrapText="1"/>
    </xf>
    <xf numFmtId="0" fontId="3" fillId="0" borderId="0" xfId="0" applyFont="1" applyAlignment="1">
      <alignment horizontal="center" vertical="center"/>
    </xf>
    <xf numFmtId="4" fontId="3" fillId="0" borderId="0" xfId="0" applyNumberFormat="1" applyFont="1" applyAlignment="1">
      <alignment horizontal="center" vertical="center" wrapText="1"/>
    </xf>
    <xf numFmtId="0" fontId="4" fillId="0" borderId="0" xfId="0" applyFont="1" applyAlignment="1">
      <alignment vertical="center" wrapText="1"/>
    </xf>
    <xf numFmtId="3" fontId="2" fillId="0" borderId="0" xfId="0" applyNumberFormat="1" applyFont="1" applyAlignment="1">
      <alignment horizontal="center" vertical="center"/>
    </xf>
    <xf numFmtId="3" fontId="0" fillId="0" borderId="0" xfId="0" applyNumberFormat="1" applyAlignment="1">
      <alignment horizontal="center" vertical="center"/>
    </xf>
    <xf numFmtId="165" fontId="4" fillId="0" borderId="0" xfId="0" applyNumberFormat="1" applyFont="1" applyAlignment="1">
      <alignment horizontal="center" vertical="center"/>
    </xf>
    <xf numFmtId="0" fontId="4" fillId="0" borderId="0" xfId="0" applyFont="1" applyAlignment="1">
      <alignment vertical="top" wrapText="1"/>
    </xf>
    <xf numFmtId="0" fontId="0" fillId="0" borderId="0" xfId="0" applyAlignment="1">
      <alignment horizontal="center" vertical="center" wrapText="1"/>
    </xf>
    <xf numFmtId="4" fontId="0" fillId="0" borderId="0" xfId="0" applyNumberFormat="1" applyAlignment="1">
      <alignment horizontal="center" vertical="center"/>
    </xf>
    <xf numFmtId="0" fontId="4" fillId="0" borderId="0" xfId="0" applyFont="1" applyAlignment="1">
      <alignment vertical="top"/>
    </xf>
    <xf numFmtId="4" fontId="4" fillId="0" borderId="0" xfId="0" applyNumberFormat="1" applyFont="1" applyAlignment="1">
      <alignment horizontal="center" vertical="center"/>
    </xf>
    <xf numFmtId="49" fontId="2" fillId="0" borderId="0" xfId="0" applyNumberFormat="1" applyFont="1" applyAlignment="1">
      <alignment horizontal="center" vertical="top" wrapText="1"/>
    </xf>
    <xf numFmtId="49" fontId="2" fillId="0" borderId="0" xfId="0" applyNumberFormat="1" applyFont="1" applyAlignment="1">
      <alignment horizontal="center" vertical="center" wrapText="1"/>
    </xf>
    <xf numFmtId="49" fontId="0" fillId="0" borderId="0" xfId="0" applyNumberFormat="1" applyAlignment="1">
      <alignment horizontal="center" vertical="center" wrapText="1"/>
    </xf>
    <xf numFmtId="3" fontId="4" fillId="0" borderId="16" xfId="0" applyNumberFormat="1" applyFont="1" applyBorder="1" applyAlignment="1">
      <alignment horizontal="center" vertical="center"/>
    </xf>
    <xf numFmtId="0" fontId="10" fillId="0" borderId="0" xfId="0" applyFont="1" applyAlignment="1">
      <alignment vertical="center" wrapText="1"/>
    </xf>
    <xf numFmtId="4" fontId="3" fillId="0" borderId="7" xfId="0" applyNumberFormat="1" applyFont="1" applyBorder="1" applyAlignment="1">
      <alignment horizontal="left" vertical="center" wrapText="1"/>
    </xf>
    <xf numFmtId="0" fontId="1" fillId="0" borderId="2" xfId="0" applyFont="1" applyBorder="1" applyAlignment="1">
      <alignment horizontal="center" vertical="top" wrapText="1"/>
    </xf>
    <xf numFmtId="0" fontId="1" fillId="0" borderId="4" xfId="0" applyFont="1" applyBorder="1" applyAlignment="1">
      <alignment horizontal="center" vertical="top" wrapText="1"/>
    </xf>
    <xf numFmtId="0" fontId="10" fillId="0" borderId="1" xfId="0" applyFont="1" applyBorder="1" applyAlignment="1">
      <alignment horizontal="center" vertical="center" wrapText="1"/>
    </xf>
    <xf numFmtId="0" fontId="10" fillId="0" borderId="7" xfId="0" applyFont="1" applyBorder="1" applyAlignment="1">
      <alignment horizontal="center" vertical="center" wrapText="1"/>
    </xf>
    <xf numFmtId="3" fontId="4" fillId="2" borderId="5" xfId="0" applyNumberFormat="1" applyFont="1" applyFill="1" applyBorder="1" applyAlignment="1">
      <alignment horizontal="center" vertical="center"/>
    </xf>
    <xf numFmtId="3" fontId="4" fillId="2" borderId="6" xfId="0" applyNumberFormat="1" applyFont="1" applyFill="1" applyBorder="1" applyAlignment="1">
      <alignment horizontal="center" vertical="center"/>
    </xf>
    <xf numFmtId="3" fontId="4" fillId="2" borderId="4" xfId="0" applyNumberFormat="1" applyFont="1" applyFill="1" applyBorder="1" applyAlignment="1">
      <alignment horizontal="center" vertical="center"/>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4" xfId="0" applyFont="1" applyFill="1" applyBorder="1" applyAlignment="1">
      <alignment horizontal="center" vertical="center"/>
    </xf>
    <xf numFmtId="49" fontId="2" fillId="2" borderId="14" xfId="0" applyNumberFormat="1" applyFont="1" applyFill="1" applyBorder="1" applyAlignment="1">
      <alignment horizontal="center" vertical="top" wrapText="1"/>
    </xf>
    <xf numFmtId="49" fontId="2" fillId="2" borderId="15" xfId="0" applyNumberFormat="1" applyFont="1" applyFill="1" applyBorder="1" applyAlignment="1">
      <alignment horizontal="center" vertical="top" wrapText="1"/>
    </xf>
    <xf numFmtId="49" fontId="2" fillId="2" borderId="17" xfId="0" applyNumberFormat="1" applyFont="1" applyFill="1" applyBorder="1" applyAlignment="1">
      <alignment horizontal="center" vertical="top" wrapText="1"/>
    </xf>
    <xf numFmtId="0" fontId="3" fillId="2" borderId="5"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4" xfId="0" applyFont="1" applyFill="1" applyBorder="1" applyAlignment="1">
      <alignment horizontal="center" vertical="center" wrapText="1"/>
    </xf>
    <xf numFmtId="3" fontId="4" fillId="0" borderId="5" xfId="0" applyNumberFormat="1" applyFont="1" applyBorder="1" applyAlignment="1">
      <alignment horizontal="center" vertical="center"/>
    </xf>
    <xf numFmtId="3" fontId="4" fillId="0" borderId="6" xfId="0" applyNumberFormat="1" applyFont="1" applyBorder="1" applyAlignment="1">
      <alignment horizontal="center" vertical="center"/>
    </xf>
    <xf numFmtId="3" fontId="4" fillId="0" borderId="4" xfId="0" applyNumberFormat="1" applyFont="1" applyBorder="1" applyAlignment="1">
      <alignment horizontal="center" vertical="center"/>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4" xfId="0" applyFont="1" applyBorder="1" applyAlignment="1">
      <alignment horizontal="center" vertical="center" wrapText="1"/>
    </xf>
    <xf numFmtId="3" fontId="4" fillId="2" borderId="5" xfId="0" applyNumberFormat="1" applyFont="1" applyFill="1" applyBorder="1" applyAlignment="1">
      <alignment horizontal="center" vertical="center" wrapText="1"/>
    </xf>
    <xf numFmtId="3" fontId="4" fillId="2" borderId="6" xfId="0" applyNumberFormat="1" applyFont="1" applyFill="1" applyBorder="1" applyAlignment="1">
      <alignment horizontal="center" vertical="center" wrapText="1"/>
    </xf>
    <xf numFmtId="0" fontId="1" fillId="0" borderId="1" xfId="0" applyFont="1" applyBorder="1" applyAlignment="1">
      <alignment horizontal="left" vertical="top" wrapText="1"/>
    </xf>
    <xf numFmtId="0" fontId="1" fillId="0" borderId="7" xfId="0" applyFont="1" applyBorder="1" applyAlignment="1">
      <alignment horizontal="left" vertical="top" wrapText="1"/>
    </xf>
    <xf numFmtId="0" fontId="1" fillId="0" borderId="2" xfId="0" applyFont="1" applyBorder="1" applyAlignment="1">
      <alignment horizontal="center" vertical="center" wrapText="1"/>
    </xf>
    <xf numFmtId="0" fontId="1" fillId="0" borderId="4" xfId="0" applyFont="1" applyBorder="1" applyAlignment="1">
      <alignment horizontal="center" vertical="center" wrapText="1"/>
    </xf>
    <xf numFmtId="0" fontId="1" fillId="0" borderId="1" xfId="0" applyFont="1" applyBorder="1" applyAlignment="1">
      <alignment horizontal="center" vertical="top" wrapText="1"/>
    </xf>
    <xf numFmtId="0" fontId="1" fillId="0" borderId="3" xfId="0" applyFont="1" applyBorder="1" applyAlignment="1">
      <alignment horizontal="center" vertical="top" wrapText="1"/>
    </xf>
    <xf numFmtId="0" fontId="10" fillId="0" borderId="1" xfId="0" applyFont="1" applyBorder="1" applyAlignment="1">
      <alignment horizontal="center" vertical="top"/>
    </xf>
    <xf numFmtId="0" fontId="1" fillId="0" borderId="2" xfId="0" applyFont="1" applyBorder="1" applyAlignment="1">
      <alignment horizontal="center" vertical="top"/>
    </xf>
    <xf numFmtId="0" fontId="1" fillId="0" borderId="4" xfId="0" applyFont="1" applyBorder="1" applyAlignment="1">
      <alignment horizontal="center" vertical="top"/>
    </xf>
    <xf numFmtId="0" fontId="10" fillId="0" borderId="2" xfId="0" applyFont="1" applyBorder="1" applyAlignment="1">
      <alignment horizontal="center" vertical="top" wrapText="1"/>
    </xf>
    <xf numFmtId="0" fontId="10" fillId="0" borderId="4" xfId="0" applyFont="1" applyBorder="1" applyAlignment="1">
      <alignment horizontal="center" vertical="top" wrapText="1"/>
    </xf>
    <xf numFmtId="0" fontId="1" fillId="0" borderId="10" xfId="0" applyFont="1" applyBorder="1" applyAlignment="1">
      <alignment horizontal="center" vertical="top" wrapText="1"/>
    </xf>
    <xf numFmtId="0" fontId="1" fillId="0" borderId="0" xfId="0" applyFont="1" applyAlignment="1">
      <alignment horizontal="left" vertical="top" wrapText="1"/>
    </xf>
    <xf numFmtId="0" fontId="10" fillId="0" borderId="1" xfId="0" applyFont="1" applyBorder="1" applyAlignment="1">
      <alignment horizontal="center" vertical="center"/>
    </xf>
    <xf numFmtId="0" fontId="4" fillId="0" borderId="1" xfId="0" applyFont="1" applyBorder="1" applyAlignment="1">
      <alignment horizontal="left" vertical="center" wrapText="1"/>
    </xf>
  </cellXfs>
  <cellStyles count="6">
    <cellStyle name="Comma 2" xfId="4" xr:uid="{00000000-0005-0000-0000-000000000000}"/>
    <cellStyle name="Įprastas" xfId="0" builtinId="0"/>
    <cellStyle name="Įprastas 2" xfId="1" xr:uid="{00000000-0005-0000-0000-000002000000}"/>
    <cellStyle name="Kablelis 2" xfId="2" xr:uid="{00000000-0005-0000-0000-000003000000}"/>
    <cellStyle name="Kablelis 2 2" xfId="5" xr:uid="{4AE1255E-3F1F-4B4B-B1F3-B8141D42849A}"/>
    <cellStyle name="Normal 2" xfId="3" xr:uid="{00000000-0005-0000-0000-000004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pageSetUpPr fitToPage="1"/>
  </sheetPr>
  <dimension ref="A1:R314"/>
  <sheetViews>
    <sheetView tabSelected="1" topLeftCell="A286" zoomScale="70" zoomScaleNormal="70" workbookViewId="0">
      <selection activeCell="I293" sqref="I293"/>
    </sheetView>
  </sheetViews>
  <sheetFormatPr defaultRowHeight="14.4" x14ac:dyDescent="0.3"/>
  <cols>
    <col min="1" max="1" width="19.109375" customWidth="1"/>
    <col min="2" max="2" width="24.6640625" customWidth="1"/>
    <col min="3" max="3" width="16.109375" customWidth="1"/>
    <col min="4" max="4" width="18.109375" customWidth="1"/>
    <col min="5" max="5" width="19.44140625" customWidth="1"/>
    <col min="6" max="6" width="16.88671875" customWidth="1"/>
    <col min="7" max="7" width="18.109375" customWidth="1"/>
    <col min="8" max="8" width="14.88671875" style="5" customWidth="1"/>
    <col min="9" max="9" width="29.109375" style="34" customWidth="1"/>
    <col min="10" max="10" width="15.109375" customWidth="1"/>
    <col min="11" max="11" width="14.109375" customWidth="1"/>
    <col min="12" max="12" width="22.88671875" style="5" customWidth="1"/>
    <col min="13" max="13" width="17.5546875" customWidth="1"/>
    <col min="14" max="14" width="11.88671875" customWidth="1"/>
    <col min="15" max="15" width="23.33203125" bestFit="1" customWidth="1"/>
    <col min="16" max="16" width="17.109375" customWidth="1"/>
    <col min="17" max="17" width="14.88671875" customWidth="1"/>
    <col min="18" max="18" width="154.88671875" style="5" customWidth="1"/>
  </cols>
  <sheetData>
    <row r="1" spans="1:18" ht="15" customHeight="1" x14ac:dyDescent="0.3">
      <c r="A1" s="171" t="s">
        <v>58</v>
      </c>
      <c r="B1" s="171"/>
      <c r="C1" s="171"/>
      <c r="D1" s="171"/>
      <c r="E1" s="171"/>
      <c r="F1" s="171"/>
      <c r="G1" s="171"/>
      <c r="H1" s="171"/>
    </row>
    <row r="2" spans="1:18" x14ac:dyDescent="0.3">
      <c r="A2" s="26" t="s">
        <v>59</v>
      </c>
    </row>
    <row r="3" spans="1:18" x14ac:dyDescent="0.3">
      <c r="A3" t="s">
        <v>60</v>
      </c>
    </row>
    <row r="4" spans="1:18" x14ac:dyDescent="0.3">
      <c r="A4" s="159" t="s">
        <v>26</v>
      </c>
      <c r="B4" s="161" t="s">
        <v>0</v>
      </c>
      <c r="C4" s="161" t="s">
        <v>1</v>
      </c>
      <c r="D4" s="163" t="s">
        <v>2</v>
      </c>
      <c r="E4" s="164"/>
      <c r="F4" s="164"/>
      <c r="G4" s="132" t="s">
        <v>27</v>
      </c>
      <c r="H4" s="165" t="s">
        <v>3</v>
      </c>
      <c r="I4" s="165"/>
      <c r="J4" s="132" t="s">
        <v>23</v>
      </c>
      <c r="K4" s="166" t="s">
        <v>4</v>
      </c>
      <c r="L4" s="168" t="s">
        <v>5</v>
      </c>
      <c r="M4" s="164" t="s">
        <v>6</v>
      </c>
      <c r="N4" s="170"/>
      <c r="O4" s="132" t="s">
        <v>7</v>
      </c>
      <c r="P4" s="132" t="s">
        <v>8</v>
      </c>
      <c r="Q4" s="132" t="s">
        <v>9</v>
      </c>
      <c r="R4" s="134" t="s">
        <v>28</v>
      </c>
    </row>
    <row r="5" spans="1:18" ht="29.4" thickBot="1" x14ac:dyDescent="0.35">
      <c r="A5" s="160"/>
      <c r="B5" s="162"/>
      <c r="C5" s="162"/>
      <c r="D5" s="77" t="s">
        <v>10</v>
      </c>
      <c r="E5" s="37" t="s">
        <v>11</v>
      </c>
      <c r="F5" s="10" t="s">
        <v>12</v>
      </c>
      <c r="G5" s="133"/>
      <c r="H5" s="61" t="s">
        <v>13</v>
      </c>
      <c r="I5" s="62" t="s">
        <v>14</v>
      </c>
      <c r="J5" s="133"/>
      <c r="K5" s="167"/>
      <c r="L5" s="169"/>
      <c r="M5" s="11" t="s">
        <v>15</v>
      </c>
      <c r="N5" s="11" t="s">
        <v>16</v>
      </c>
      <c r="O5" s="133"/>
      <c r="P5" s="133"/>
      <c r="Q5" s="133"/>
      <c r="R5" s="135"/>
    </row>
    <row r="6" spans="1:18" s="5" customFormat="1" ht="87" customHeight="1" x14ac:dyDescent="0.3">
      <c r="A6" s="145" t="s">
        <v>154</v>
      </c>
      <c r="B6" s="136">
        <f>F6</f>
        <v>412500</v>
      </c>
      <c r="C6" s="136">
        <v>412500</v>
      </c>
      <c r="D6" s="148" t="s">
        <v>64</v>
      </c>
      <c r="E6" s="136">
        <f>0</f>
        <v>0</v>
      </c>
      <c r="F6" s="136">
        <f>C6+E6</f>
        <v>412500</v>
      </c>
      <c r="G6" s="136">
        <f>F6</f>
        <v>412500</v>
      </c>
      <c r="H6" s="63" t="s">
        <v>29</v>
      </c>
      <c r="I6" s="46" t="s">
        <v>81</v>
      </c>
      <c r="J6" s="139" t="s">
        <v>61</v>
      </c>
      <c r="K6" s="142" t="s">
        <v>62</v>
      </c>
      <c r="L6" s="41" t="s">
        <v>18</v>
      </c>
      <c r="M6" s="41">
        <v>0</v>
      </c>
      <c r="N6" s="96" t="s">
        <v>17</v>
      </c>
      <c r="O6" s="41">
        <v>0</v>
      </c>
      <c r="P6" s="42">
        <v>1</v>
      </c>
      <c r="Q6" s="43" t="s">
        <v>30</v>
      </c>
      <c r="R6" s="44" t="s">
        <v>157</v>
      </c>
    </row>
    <row r="7" spans="1:18" s="5" customFormat="1" ht="48.6" customHeight="1" x14ac:dyDescent="0.3">
      <c r="A7" s="146"/>
      <c r="B7" s="137"/>
      <c r="C7" s="137"/>
      <c r="D7" s="149"/>
      <c r="E7" s="137"/>
      <c r="F7" s="137"/>
      <c r="G7" s="137"/>
      <c r="H7" s="59" t="s">
        <v>55</v>
      </c>
      <c r="I7" s="18" t="s">
        <v>31</v>
      </c>
      <c r="J7" s="140"/>
      <c r="K7" s="143"/>
      <c r="L7" s="3" t="s">
        <v>18</v>
      </c>
      <c r="M7" s="9">
        <v>0</v>
      </c>
      <c r="N7" s="17" t="s">
        <v>17</v>
      </c>
      <c r="O7" s="9">
        <v>0</v>
      </c>
      <c r="P7" s="36">
        <v>1</v>
      </c>
      <c r="Q7" s="7" t="s">
        <v>33</v>
      </c>
      <c r="R7" s="28" t="s">
        <v>156</v>
      </c>
    </row>
    <row r="8" spans="1:18" s="5" customFormat="1" ht="135.75" customHeight="1" x14ac:dyDescent="0.3">
      <c r="A8" s="146"/>
      <c r="B8" s="137"/>
      <c r="C8" s="137"/>
      <c r="D8" s="149"/>
      <c r="E8" s="137"/>
      <c r="F8" s="137"/>
      <c r="G8" s="137"/>
      <c r="H8" s="64" t="s">
        <v>77</v>
      </c>
      <c r="I8" s="4" t="s">
        <v>115</v>
      </c>
      <c r="J8" s="140"/>
      <c r="K8" s="143"/>
      <c r="L8" s="9" t="s">
        <v>18</v>
      </c>
      <c r="M8" s="9">
        <v>0</v>
      </c>
      <c r="N8" s="17" t="s">
        <v>17</v>
      </c>
      <c r="O8" s="9">
        <v>0</v>
      </c>
      <c r="P8" s="36">
        <v>1</v>
      </c>
      <c r="Q8" s="7" t="s">
        <v>33</v>
      </c>
      <c r="R8" s="28" t="s">
        <v>173</v>
      </c>
    </row>
    <row r="9" spans="1:18" s="5" customFormat="1" ht="105" customHeight="1" x14ac:dyDescent="0.3">
      <c r="A9" s="146"/>
      <c r="B9" s="137"/>
      <c r="C9" s="137"/>
      <c r="D9" s="149"/>
      <c r="E9" s="137"/>
      <c r="F9" s="137"/>
      <c r="G9" s="137"/>
      <c r="H9" s="64" t="s">
        <v>56</v>
      </c>
      <c r="I9" s="27" t="s">
        <v>82</v>
      </c>
      <c r="J9" s="140"/>
      <c r="K9" s="143"/>
      <c r="L9" s="3" t="s">
        <v>75</v>
      </c>
      <c r="M9" s="8">
        <v>0</v>
      </c>
      <c r="N9" s="8">
        <v>2021</v>
      </c>
      <c r="O9" s="8" t="s">
        <v>17</v>
      </c>
      <c r="P9" s="99">
        <v>373214</v>
      </c>
      <c r="Q9" s="7" t="s">
        <v>33</v>
      </c>
      <c r="R9" s="28" t="s">
        <v>122</v>
      </c>
    </row>
    <row r="10" spans="1:18" s="5" customFormat="1" ht="57.6" x14ac:dyDescent="0.3">
      <c r="A10" s="146"/>
      <c r="B10" s="137"/>
      <c r="C10" s="137"/>
      <c r="D10" s="149"/>
      <c r="E10" s="137"/>
      <c r="F10" s="137"/>
      <c r="G10" s="137"/>
      <c r="H10" s="45" t="s">
        <v>57</v>
      </c>
      <c r="I10" s="18" t="s">
        <v>85</v>
      </c>
      <c r="J10" s="140"/>
      <c r="K10" s="143"/>
      <c r="L10" s="3" t="s">
        <v>18</v>
      </c>
      <c r="M10" s="9">
        <v>0</v>
      </c>
      <c r="N10" s="9">
        <v>2021</v>
      </c>
      <c r="O10" s="9" t="s">
        <v>17</v>
      </c>
      <c r="P10" s="13">
        <v>1</v>
      </c>
      <c r="Q10" s="7" t="s">
        <v>33</v>
      </c>
      <c r="R10" s="28" t="s">
        <v>174</v>
      </c>
    </row>
    <row r="11" spans="1:18" s="5" customFormat="1" ht="93.6" customHeight="1" thickBot="1" x14ac:dyDescent="0.35">
      <c r="A11" s="146"/>
      <c r="B11" s="138"/>
      <c r="C11" s="138"/>
      <c r="D11" s="149"/>
      <c r="E11" s="137"/>
      <c r="F11" s="137"/>
      <c r="G11" s="137"/>
      <c r="H11" s="65" t="s">
        <v>95</v>
      </c>
      <c r="I11" s="48" t="s">
        <v>72</v>
      </c>
      <c r="J11" s="140"/>
      <c r="K11" s="143"/>
      <c r="L11" s="95" t="s">
        <v>121</v>
      </c>
      <c r="M11" s="30">
        <v>0</v>
      </c>
      <c r="N11" s="31">
        <v>2021</v>
      </c>
      <c r="O11" s="32" t="s">
        <v>17</v>
      </c>
      <c r="P11" s="30">
        <v>1</v>
      </c>
      <c r="Q11" s="40" t="s">
        <v>33</v>
      </c>
      <c r="R11" s="33" t="s">
        <v>158</v>
      </c>
    </row>
    <row r="12" spans="1:18" s="5" customFormat="1" ht="109.5" customHeight="1" x14ac:dyDescent="0.3">
      <c r="A12" s="146"/>
      <c r="B12" s="136">
        <f>F12</f>
        <v>412500</v>
      </c>
      <c r="C12" s="136">
        <v>412500</v>
      </c>
      <c r="D12" s="149"/>
      <c r="E12" s="136">
        <f>0</f>
        <v>0</v>
      </c>
      <c r="F12" s="136">
        <f>C12+E12</f>
        <v>412500</v>
      </c>
      <c r="G12" s="136">
        <f>F12</f>
        <v>412500</v>
      </c>
      <c r="H12" s="63" t="s">
        <v>29</v>
      </c>
      <c r="I12" s="46" t="s">
        <v>81</v>
      </c>
      <c r="J12" s="139" t="s">
        <v>63</v>
      </c>
      <c r="K12" s="142" t="s">
        <v>62</v>
      </c>
      <c r="L12" s="3" t="s">
        <v>18</v>
      </c>
      <c r="M12" s="3">
        <v>0</v>
      </c>
      <c r="N12" s="96" t="s">
        <v>17</v>
      </c>
      <c r="O12" s="3">
        <v>0</v>
      </c>
      <c r="P12" s="6">
        <v>1</v>
      </c>
      <c r="Q12" s="4" t="s">
        <v>30</v>
      </c>
      <c r="R12" s="12" t="s">
        <v>157</v>
      </c>
    </row>
    <row r="13" spans="1:18" s="5" customFormat="1" ht="53.85" customHeight="1" x14ac:dyDescent="0.3">
      <c r="A13" s="146"/>
      <c r="B13" s="137"/>
      <c r="C13" s="137"/>
      <c r="D13" s="149"/>
      <c r="E13" s="137"/>
      <c r="F13" s="137"/>
      <c r="G13" s="137"/>
      <c r="H13" s="59" t="s">
        <v>55</v>
      </c>
      <c r="I13" s="18" t="s">
        <v>31</v>
      </c>
      <c r="J13" s="140"/>
      <c r="K13" s="143"/>
      <c r="L13" s="3" t="s">
        <v>18</v>
      </c>
      <c r="M13" s="9">
        <v>0</v>
      </c>
      <c r="N13" s="17" t="s">
        <v>17</v>
      </c>
      <c r="O13" s="9">
        <v>0</v>
      </c>
      <c r="P13" s="36">
        <v>1</v>
      </c>
      <c r="Q13" s="7" t="s">
        <v>33</v>
      </c>
      <c r="R13" s="28" t="s">
        <v>183</v>
      </c>
    </row>
    <row r="14" spans="1:18" s="5" customFormat="1" ht="104.85" customHeight="1" x14ac:dyDescent="0.3">
      <c r="A14" s="146"/>
      <c r="B14" s="137"/>
      <c r="C14" s="137"/>
      <c r="D14" s="149"/>
      <c r="E14" s="137"/>
      <c r="F14" s="137"/>
      <c r="G14" s="137"/>
      <c r="H14" s="64" t="s">
        <v>77</v>
      </c>
      <c r="I14" s="4" t="s">
        <v>115</v>
      </c>
      <c r="J14" s="140"/>
      <c r="K14" s="143"/>
      <c r="L14" s="9" t="s">
        <v>18</v>
      </c>
      <c r="M14" s="9">
        <v>0</v>
      </c>
      <c r="N14" s="17" t="s">
        <v>17</v>
      </c>
      <c r="O14" s="9">
        <v>0</v>
      </c>
      <c r="P14" s="36">
        <v>1</v>
      </c>
      <c r="Q14" s="7" t="s">
        <v>33</v>
      </c>
      <c r="R14" s="28" t="s">
        <v>175</v>
      </c>
    </row>
    <row r="15" spans="1:18" s="5" customFormat="1" ht="101.85" customHeight="1" x14ac:dyDescent="0.3">
      <c r="A15" s="146"/>
      <c r="B15" s="137"/>
      <c r="C15" s="137"/>
      <c r="D15" s="149"/>
      <c r="E15" s="137"/>
      <c r="F15" s="137"/>
      <c r="G15" s="137"/>
      <c r="H15" s="64" t="s">
        <v>56</v>
      </c>
      <c r="I15" s="27" t="s">
        <v>82</v>
      </c>
      <c r="J15" s="140"/>
      <c r="K15" s="143"/>
      <c r="L15" s="3" t="s">
        <v>75</v>
      </c>
      <c r="M15" s="8">
        <v>0</v>
      </c>
      <c r="N15" s="8">
        <v>2021</v>
      </c>
      <c r="O15" s="8" t="s">
        <v>17</v>
      </c>
      <c r="P15" s="99">
        <v>373214</v>
      </c>
      <c r="Q15" s="7" t="s">
        <v>33</v>
      </c>
      <c r="R15" s="28" t="s">
        <v>122</v>
      </c>
    </row>
    <row r="16" spans="1:18" s="5" customFormat="1" ht="89.1" customHeight="1" x14ac:dyDescent="0.3">
      <c r="A16" s="146"/>
      <c r="B16" s="137"/>
      <c r="C16" s="137"/>
      <c r="D16" s="149"/>
      <c r="E16" s="137"/>
      <c r="F16" s="137"/>
      <c r="G16" s="137"/>
      <c r="H16" s="45" t="s">
        <v>57</v>
      </c>
      <c r="I16" s="18" t="s">
        <v>85</v>
      </c>
      <c r="J16" s="140"/>
      <c r="K16" s="143"/>
      <c r="L16" s="3" t="s">
        <v>18</v>
      </c>
      <c r="M16" s="9">
        <v>0</v>
      </c>
      <c r="N16" s="9">
        <v>2021</v>
      </c>
      <c r="O16" s="9" t="s">
        <v>17</v>
      </c>
      <c r="P16" s="13">
        <v>1</v>
      </c>
      <c r="Q16" s="7" t="s">
        <v>33</v>
      </c>
      <c r="R16" s="28" t="s">
        <v>176</v>
      </c>
    </row>
    <row r="17" spans="1:18" s="5" customFormat="1" ht="98.85" customHeight="1" thickBot="1" x14ac:dyDescent="0.35">
      <c r="A17" s="146"/>
      <c r="B17" s="138"/>
      <c r="C17" s="138"/>
      <c r="D17" s="150"/>
      <c r="E17" s="138"/>
      <c r="F17" s="138"/>
      <c r="G17" s="138"/>
      <c r="H17" s="66" t="s">
        <v>95</v>
      </c>
      <c r="I17" s="67" t="s">
        <v>72</v>
      </c>
      <c r="J17" s="141"/>
      <c r="K17" s="144"/>
      <c r="L17" s="95" t="s">
        <v>121</v>
      </c>
      <c r="M17" s="30">
        <v>0</v>
      </c>
      <c r="N17" s="31">
        <v>2021</v>
      </c>
      <c r="O17" s="32" t="s">
        <v>17</v>
      </c>
      <c r="P17" s="30">
        <v>1</v>
      </c>
      <c r="Q17" s="40" t="s">
        <v>33</v>
      </c>
      <c r="R17" s="33" t="s">
        <v>158</v>
      </c>
    </row>
    <row r="18" spans="1:18" s="5" customFormat="1" ht="103.5" customHeight="1" x14ac:dyDescent="0.3">
      <c r="A18" s="146"/>
      <c r="B18" s="137">
        <f>F18</f>
        <v>412500</v>
      </c>
      <c r="C18" s="137">
        <v>412500</v>
      </c>
      <c r="D18" s="149" t="s">
        <v>65</v>
      </c>
      <c r="E18" s="137">
        <f>0</f>
        <v>0</v>
      </c>
      <c r="F18" s="137">
        <f>C18+E18</f>
        <v>412500</v>
      </c>
      <c r="G18" s="137">
        <f>F18</f>
        <v>412500</v>
      </c>
      <c r="H18" s="54" t="s">
        <v>29</v>
      </c>
      <c r="I18" s="4" t="s">
        <v>81</v>
      </c>
      <c r="J18" s="140" t="s">
        <v>61</v>
      </c>
      <c r="K18" s="143" t="s">
        <v>62</v>
      </c>
      <c r="L18" s="3" t="s">
        <v>18</v>
      </c>
      <c r="M18" s="3">
        <v>0</v>
      </c>
      <c r="N18" s="96" t="s">
        <v>17</v>
      </c>
      <c r="O18" s="3">
        <v>0</v>
      </c>
      <c r="P18" s="6">
        <v>1</v>
      </c>
      <c r="Q18" s="4" t="s">
        <v>30</v>
      </c>
      <c r="R18" s="12" t="s">
        <v>157</v>
      </c>
    </row>
    <row r="19" spans="1:18" s="5" customFormat="1" ht="55.5" customHeight="1" x14ac:dyDescent="0.3">
      <c r="A19" s="146"/>
      <c r="B19" s="137"/>
      <c r="C19" s="137"/>
      <c r="D19" s="149"/>
      <c r="E19" s="137"/>
      <c r="F19" s="137"/>
      <c r="G19" s="137"/>
      <c r="H19" s="29" t="s">
        <v>55</v>
      </c>
      <c r="I19" s="7" t="s">
        <v>31</v>
      </c>
      <c r="J19" s="140"/>
      <c r="K19" s="143"/>
      <c r="L19" s="3" t="s">
        <v>18</v>
      </c>
      <c r="M19" s="9">
        <v>0</v>
      </c>
      <c r="N19" s="17" t="s">
        <v>17</v>
      </c>
      <c r="O19" s="9">
        <v>0</v>
      </c>
      <c r="P19" s="36">
        <v>1</v>
      </c>
      <c r="Q19" s="7" t="s">
        <v>33</v>
      </c>
      <c r="R19" s="28" t="s">
        <v>156</v>
      </c>
    </row>
    <row r="20" spans="1:18" s="5" customFormat="1" ht="100.5" customHeight="1" x14ac:dyDescent="0.3">
      <c r="A20" s="146"/>
      <c r="B20" s="137"/>
      <c r="C20" s="137"/>
      <c r="D20" s="149"/>
      <c r="E20" s="137"/>
      <c r="F20" s="137"/>
      <c r="G20" s="137"/>
      <c r="H20" s="81" t="s">
        <v>77</v>
      </c>
      <c r="I20" s="4" t="s">
        <v>115</v>
      </c>
      <c r="J20" s="140"/>
      <c r="K20" s="143"/>
      <c r="L20" s="9" t="s">
        <v>18</v>
      </c>
      <c r="M20" s="9">
        <v>0</v>
      </c>
      <c r="N20" s="17" t="s">
        <v>17</v>
      </c>
      <c r="O20" s="9" t="s">
        <v>17</v>
      </c>
      <c r="P20" s="36">
        <v>1</v>
      </c>
      <c r="Q20" s="7" t="s">
        <v>33</v>
      </c>
      <c r="R20" s="28" t="s">
        <v>177</v>
      </c>
    </row>
    <row r="21" spans="1:18" s="5" customFormat="1" ht="101.85" customHeight="1" x14ac:dyDescent="0.3">
      <c r="A21" s="146"/>
      <c r="B21" s="137"/>
      <c r="C21" s="137"/>
      <c r="D21" s="149"/>
      <c r="E21" s="137"/>
      <c r="F21" s="137"/>
      <c r="G21" s="137"/>
      <c r="H21" s="81" t="s">
        <v>56</v>
      </c>
      <c r="I21" s="4" t="s">
        <v>82</v>
      </c>
      <c r="J21" s="140"/>
      <c r="K21" s="143"/>
      <c r="L21" s="3" t="s">
        <v>75</v>
      </c>
      <c r="M21" s="8">
        <v>0</v>
      </c>
      <c r="N21" s="8">
        <v>2021</v>
      </c>
      <c r="O21" s="8" t="s">
        <v>17</v>
      </c>
      <c r="P21" s="99">
        <v>176786</v>
      </c>
      <c r="Q21" s="7" t="s">
        <v>33</v>
      </c>
      <c r="R21" s="28" t="s">
        <v>123</v>
      </c>
    </row>
    <row r="22" spans="1:18" s="5" customFormat="1" ht="105.6" customHeight="1" x14ac:dyDescent="0.3">
      <c r="A22" s="146"/>
      <c r="B22" s="137"/>
      <c r="C22" s="137"/>
      <c r="D22" s="149"/>
      <c r="E22" s="137"/>
      <c r="F22" s="137"/>
      <c r="G22" s="137"/>
      <c r="H22" s="2" t="s">
        <v>70</v>
      </c>
      <c r="I22" s="7" t="s">
        <v>71</v>
      </c>
      <c r="J22" s="140"/>
      <c r="K22" s="143"/>
      <c r="L22" s="3" t="s">
        <v>18</v>
      </c>
      <c r="M22" s="9">
        <v>0</v>
      </c>
      <c r="N22" s="9">
        <v>2021</v>
      </c>
      <c r="O22" s="9" t="s">
        <v>17</v>
      </c>
      <c r="P22" s="13">
        <v>1</v>
      </c>
      <c r="Q22" s="7" t="s">
        <v>33</v>
      </c>
      <c r="R22" s="28" t="s">
        <v>178</v>
      </c>
    </row>
    <row r="23" spans="1:18" s="5" customFormat="1" ht="106.5" customHeight="1" thickBot="1" x14ac:dyDescent="0.35">
      <c r="A23" s="146"/>
      <c r="B23" s="138"/>
      <c r="C23" s="138"/>
      <c r="D23" s="149"/>
      <c r="E23" s="137"/>
      <c r="F23" s="137"/>
      <c r="G23" s="137"/>
      <c r="H23" s="91" t="s">
        <v>95</v>
      </c>
      <c r="I23" s="78" t="s">
        <v>72</v>
      </c>
      <c r="J23" s="140"/>
      <c r="K23" s="143"/>
      <c r="L23" s="95" t="s">
        <v>121</v>
      </c>
      <c r="M23" s="30">
        <v>0</v>
      </c>
      <c r="N23" s="31">
        <v>2021</v>
      </c>
      <c r="O23" s="32" t="s">
        <v>17</v>
      </c>
      <c r="P23" s="30">
        <v>1</v>
      </c>
      <c r="Q23" s="40" t="s">
        <v>33</v>
      </c>
      <c r="R23" s="33" t="s">
        <v>158</v>
      </c>
    </row>
    <row r="24" spans="1:18" s="5" customFormat="1" ht="104.1" customHeight="1" x14ac:dyDescent="0.3">
      <c r="A24" s="146"/>
      <c r="B24" s="136">
        <f>F24</f>
        <v>412500</v>
      </c>
      <c r="C24" s="136">
        <v>412500</v>
      </c>
      <c r="D24" s="149"/>
      <c r="E24" s="136">
        <f>0</f>
        <v>0</v>
      </c>
      <c r="F24" s="136">
        <f>C24+E24</f>
        <v>412500</v>
      </c>
      <c r="G24" s="136">
        <f>F24</f>
        <v>412500</v>
      </c>
      <c r="H24" s="80" t="s">
        <v>29</v>
      </c>
      <c r="I24" s="43" t="s">
        <v>81</v>
      </c>
      <c r="J24" s="139" t="s">
        <v>63</v>
      </c>
      <c r="K24" s="142" t="s">
        <v>62</v>
      </c>
      <c r="L24" s="3" t="s">
        <v>18</v>
      </c>
      <c r="M24" s="3">
        <v>0</v>
      </c>
      <c r="N24" s="96" t="s">
        <v>17</v>
      </c>
      <c r="O24" s="3">
        <v>0</v>
      </c>
      <c r="P24" s="6">
        <v>1</v>
      </c>
      <c r="Q24" s="4" t="s">
        <v>30</v>
      </c>
      <c r="R24" s="12" t="s">
        <v>157</v>
      </c>
    </row>
    <row r="25" spans="1:18" s="5" customFormat="1" ht="68.099999999999994" customHeight="1" x14ac:dyDescent="0.3">
      <c r="A25" s="146"/>
      <c r="B25" s="137"/>
      <c r="C25" s="137"/>
      <c r="D25" s="149"/>
      <c r="E25" s="137"/>
      <c r="F25" s="137"/>
      <c r="G25" s="137"/>
      <c r="H25" s="29" t="s">
        <v>55</v>
      </c>
      <c r="I25" s="7" t="s">
        <v>31</v>
      </c>
      <c r="J25" s="140"/>
      <c r="K25" s="143"/>
      <c r="L25" s="3" t="s">
        <v>18</v>
      </c>
      <c r="M25" s="9">
        <v>0</v>
      </c>
      <c r="N25" s="17" t="s">
        <v>17</v>
      </c>
      <c r="O25" s="9">
        <v>0</v>
      </c>
      <c r="P25" s="36">
        <v>1</v>
      </c>
      <c r="Q25" s="7" t="s">
        <v>33</v>
      </c>
      <c r="R25" s="28" t="s">
        <v>156</v>
      </c>
    </row>
    <row r="26" spans="1:18" s="5" customFormat="1" ht="102" customHeight="1" x14ac:dyDescent="0.3">
      <c r="A26" s="146"/>
      <c r="B26" s="137"/>
      <c r="C26" s="137"/>
      <c r="D26" s="149"/>
      <c r="E26" s="137"/>
      <c r="F26" s="137"/>
      <c r="G26" s="137"/>
      <c r="H26" s="81" t="s">
        <v>77</v>
      </c>
      <c r="I26" s="4" t="s">
        <v>115</v>
      </c>
      <c r="J26" s="140"/>
      <c r="K26" s="143"/>
      <c r="L26" s="9" t="s">
        <v>18</v>
      </c>
      <c r="M26" s="9">
        <v>0</v>
      </c>
      <c r="N26" s="17" t="s">
        <v>17</v>
      </c>
      <c r="O26" s="9">
        <v>0</v>
      </c>
      <c r="P26" s="36">
        <v>1</v>
      </c>
      <c r="Q26" s="7" t="s">
        <v>33</v>
      </c>
      <c r="R26" s="28" t="s">
        <v>175</v>
      </c>
    </row>
    <row r="27" spans="1:18" s="5" customFormat="1" ht="100.35" customHeight="1" x14ac:dyDescent="0.3">
      <c r="A27" s="146"/>
      <c r="B27" s="137"/>
      <c r="C27" s="137"/>
      <c r="D27" s="149"/>
      <c r="E27" s="137"/>
      <c r="F27" s="137"/>
      <c r="G27" s="137"/>
      <c r="H27" s="81" t="s">
        <v>56</v>
      </c>
      <c r="I27" s="4" t="s">
        <v>82</v>
      </c>
      <c r="J27" s="140"/>
      <c r="K27" s="143"/>
      <c r="L27" s="3" t="s">
        <v>75</v>
      </c>
      <c r="M27" s="8">
        <v>0</v>
      </c>
      <c r="N27" s="8">
        <v>2021</v>
      </c>
      <c r="O27" s="8" t="s">
        <v>17</v>
      </c>
      <c r="P27" s="99">
        <v>176786</v>
      </c>
      <c r="Q27" s="7" t="s">
        <v>33</v>
      </c>
      <c r="R27" s="28" t="s">
        <v>123</v>
      </c>
    </row>
    <row r="28" spans="1:18" s="5" customFormat="1" ht="128.1" customHeight="1" x14ac:dyDescent="0.3">
      <c r="A28" s="146"/>
      <c r="B28" s="137"/>
      <c r="C28" s="137"/>
      <c r="D28" s="149"/>
      <c r="E28" s="137"/>
      <c r="F28" s="137"/>
      <c r="G28" s="137"/>
      <c r="H28" s="2" t="s">
        <v>70</v>
      </c>
      <c r="I28" s="7" t="s">
        <v>71</v>
      </c>
      <c r="J28" s="140"/>
      <c r="K28" s="143"/>
      <c r="L28" s="9" t="s">
        <v>18</v>
      </c>
      <c r="M28" s="9">
        <v>0</v>
      </c>
      <c r="N28" s="9">
        <v>2021</v>
      </c>
      <c r="O28" s="9" t="s">
        <v>17</v>
      </c>
      <c r="P28" s="13">
        <v>1</v>
      </c>
      <c r="Q28" s="7" t="s">
        <v>33</v>
      </c>
      <c r="R28" s="28" t="s">
        <v>178</v>
      </c>
    </row>
    <row r="29" spans="1:18" s="5" customFormat="1" ht="95.85" customHeight="1" thickBot="1" x14ac:dyDescent="0.35">
      <c r="A29" s="146"/>
      <c r="B29" s="138"/>
      <c r="C29" s="138"/>
      <c r="D29" s="149"/>
      <c r="E29" s="137"/>
      <c r="F29" s="137"/>
      <c r="G29" s="137"/>
      <c r="H29" s="91" t="s">
        <v>95</v>
      </c>
      <c r="I29" s="78" t="s">
        <v>72</v>
      </c>
      <c r="J29" s="140"/>
      <c r="K29" s="143"/>
      <c r="L29" s="95" t="s">
        <v>121</v>
      </c>
      <c r="M29" s="30">
        <v>0</v>
      </c>
      <c r="N29" s="31">
        <v>2021</v>
      </c>
      <c r="O29" s="32" t="s">
        <v>17</v>
      </c>
      <c r="P29" s="30">
        <v>1</v>
      </c>
      <c r="Q29" s="40" t="s">
        <v>33</v>
      </c>
      <c r="R29" s="33" t="s">
        <v>158</v>
      </c>
    </row>
    <row r="30" spans="1:18" s="5" customFormat="1" ht="86.1" customHeight="1" x14ac:dyDescent="0.3">
      <c r="A30" s="146"/>
      <c r="B30" s="136">
        <f>F30</f>
        <v>412500</v>
      </c>
      <c r="C30" s="136">
        <v>412500</v>
      </c>
      <c r="D30" s="148" t="s">
        <v>66</v>
      </c>
      <c r="E30" s="136">
        <f>0</f>
        <v>0</v>
      </c>
      <c r="F30" s="136">
        <f>C30+E30</f>
        <v>412500</v>
      </c>
      <c r="G30" s="136">
        <f>F30</f>
        <v>412500</v>
      </c>
      <c r="H30" s="105" t="s">
        <v>29</v>
      </c>
      <c r="I30" s="97" t="s">
        <v>81</v>
      </c>
      <c r="J30" s="139" t="s">
        <v>61</v>
      </c>
      <c r="K30" s="142" t="s">
        <v>62</v>
      </c>
      <c r="L30" s="8" t="s">
        <v>18</v>
      </c>
      <c r="M30" s="3">
        <v>0</v>
      </c>
      <c r="N30" s="96" t="s">
        <v>17</v>
      </c>
      <c r="O30" s="3">
        <v>0</v>
      </c>
      <c r="P30" s="6">
        <v>1</v>
      </c>
      <c r="Q30" s="4" t="s">
        <v>30</v>
      </c>
      <c r="R30" s="12" t="s">
        <v>157</v>
      </c>
    </row>
    <row r="31" spans="1:18" s="5" customFormat="1" ht="54" customHeight="1" x14ac:dyDescent="0.3">
      <c r="A31" s="146"/>
      <c r="B31" s="137"/>
      <c r="C31" s="137"/>
      <c r="D31" s="149"/>
      <c r="E31" s="137"/>
      <c r="F31" s="137"/>
      <c r="G31" s="137"/>
      <c r="H31" s="29" t="s">
        <v>55</v>
      </c>
      <c r="I31" s="7" t="s">
        <v>31</v>
      </c>
      <c r="J31" s="140"/>
      <c r="K31" s="143"/>
      <c r="L31" s="9" t="s">
        <v>18</v>
      </c>
      <c r="M31" s="9">
        <v>0</v>
      </c>
      <c r="N31" s="17" t="s">
        <v>17</v>
      </c>
      <c r="O31" s="9">
        <v>0</v>
      </c>
      <c r="P31" s="36">
        <v>1</v>
      </c>
      <c r="Q31" s="7" t="s">
        <v>33</v>
      </c>
      <c r="R31" s="28" t="s">
        <v>156</v>
      </c>
    </row>
    <row r="32" spans="1:18" s="5" customFormat="1" ht="99" customHeight="1" x14ac:dyDescent="0.3">
      <c r="A32" s="146"/>
      <c r="B32" s="137"/>
      <c r="C32" s="137"/>
      <c r="D32" s="149"/>
      <c r="E32" s="137"/>
      <c r="F32" s="137"/>
      <c r="G32" s="137"/>
      <c r="H32" s="29" t="s">
        <v>83</v>
      </c>
      <c r="I32" s="7" t="s">
        <v>117</v>
      </c>
      <c r="J32" s="140"/>
      <c r="K32" s="143"/>
      <c r="L32" s="9" t="s">
        <v>18</v>
      </c>
      <c r="M32" s="9">
        <v>0</v>
      </c>
      <c r="N32" s="17" t="s">
        <v>17</v>
      </c>
      <c r="O32" s="9">
        <v>0</v>
      </c>
      <c r="P32" s="36">
        <v>1</v>
      </c>
      <c r="Q32" s="7" t="s">
        <v>33</v>
      </c>
      <c r="R32" s="28" t="s">
        <v>179</v>
      </c>
    </row>
    <row r="33" spans="1:18" s="5" customFormat="1" ht="102" customHeight="1" x14ac:dyDescent="0.3">
      <c r="A33" s="146"/>
      <c r="B33" s="137"/>
      <c r="C33" s="137"/>
      <c r="D33" s="149"/>
      <c r="E33" s="137"/>
      <c r="F33" s="137"/>
      <c r="G33" s="137"/>
      <c r="H33" s="29" t="s">
        <v>56</v>
      </c>
      <c r="I33" s="7" t="s">
        <v>82</v>
      </c>
      <c r="J33" s="140"/>
      <c r="K33" s="143"/>
      <c r="L33" s="9" t="s">
        <v>75</v>
      </c>
      <c r="M33" s="8">
        <v>0</v>
      </c>
      <c r="N33" s="8">
        <v>2021</v>
      </c>
      <c r="O33" s="8" t="s">
        <v>17</v>
      </c>
      <c r="P33" s="99">
        <v>373214</v>
      </c>
      <c r="Q33" s="7" t="s">
        <v>33</v>
      </c>
      <c r="R33" s="28" t="s">
        <v>122</v>
      </c>
    </row>
    <row r="34" spans="1:18" s="5" customFormat="1" ht="81.599999999999994" customHeight="1" x14ac:dyDescent="0.3">
      <c r="A34" s="146"/>
      <c r="B34" s="137"/>
      <c r="C34" s="137"/>
      <c r="D34" s="149"/>
      <c r="E34" s="137"/>
      <c r="F34" s="137"/>
      <c r="G34" s="137"/>
      <c r="H34" s="90" t="s">
        <v>57</v>
      </c>
      <c r="I34" s="7" t="s">
        <v>85</v>
      </c>
      <c r="J34" s="140"/>
      <c r="K34" s="143"/>
      <c r="L34" s="9" t="s">
        <v>18</v>
      </c>
      <c r="M34" s="9">
        <v>0</v>
      </c>
      <c r="N34" s="9">
        <v>2021</v>
      </c>
      <c r="O34" s="9" t="s">
        <v>17</v>
      </c>
      <c r="P34" s="13">
        <v>1</v>
      </c>
      <c r="Q34" s="7" t="s">
        <v>33</v>
      </c>
      <c r="R34" s="28" t="s">
        <v>176</v>
      </c>
    </row>
    <row r="35" spans="1:18" s="5" customFormat="1" ht="96" customHeight="1" thickBot="1" x14ac:dyDescent="0.35">
      <c r="A35" s="146"/>
      <c r="B35" s="138"/>
      <c r="C35" s="138"/>
      <c r="D35" s="149"/>
      <c r="E35" s="137"/>
      <c r="F35" s="137"/>
      <c r="G35" s="137"/>
      <c r="H35" s="29" t="s">
        <v>95</v>
      </c>
      <c r="I35" s="7" t="s">
        <v>72</v>
      </c>
      <c r="J35" s="140"/>
      <c r="K35" s="143"/>
      <c r="L35" s="95" t="s">
        <v>121</v>
      </c>
      <c r="M35" s="30">
        <v>0</v>
      </c>
      <c r="N35" s="31">
        <v>2021</v>
      </c>
      <c r="O35" s="32" t="s">
        <v>17</v>
      </c>
      <c r="P35" s="30">
        <v>1</v>
      </c>
      <c r="Q35" s="40" t="s">
        <v>33</v>
      </c>
      <c r="R35" s="33" t="s">
        <v>158</v>
      </c>
    </row>
    <row r="36" spans="1:18" s="5" customFormat="1" ht="94.35" customHeight="1" x14ac:dyDescent="0.3">
      <c r="A36" s="146"/>
      <c r="B36" s="136">
        <f>F36</f>
        <v>412500</v>
      </c>
      <c r="C36" s="136">
        <v>412500</v>
      </c>
      <c r="D36" s="149"/>
      <c r="E36" s="136">
        <f>0</f>
        <v>0</v>
      </c>
      <c r="F36" s="136">
        <f>C36+E36</f>
        <v>412500</v>
      </c>
      <c r="G36" s="136">
        <f>F36</f>
        <v>412500</v>
      </c>
      <c r="H36" s="105" t="s">
        <v>29</v>
      </c>
      <c r="I36" s="97" t="s">
        <v>81</v>
      </c>
      <c r="J36" s="139" t="s">
        <v>63</v>
      </c>
      <c r="K36" s="142" t="s">
        <v>62</v>
      </c>
      <c r="L36" s="8" t="s">
        <v>18</v>
      </c>
      <c r="M36" s="3">
        <v>0</v>
      </c>
      <c r="N36" s="96" t="s">
        <v>17</v>
      </c>
      <c r="O36" s="3">
        <v>0</v>
      </c>
      <c r="P36" s="6">
        <v>1</v>
      </c>
      <c r="Q36" s="4" t="s">
        <v>30</v>
      </c>
      <c r="R36" s="12" t="s">
        <v>159</v>
      </c>
    </row>
    <row r="37" spans="1:18" s="5" customFormat="1" ht="66" customHeight="1" x14ac:dyDescent="0.3">
      <c r="A37" s="146"/>
      <c r="B37" s="137"/>
      <c r="C37" s="137"/>
      <c r="D37" s="149"/>
      <c r="E37" s="137"/>
      <c r="F37" s="137"/>
      <c r="G37" s="137"/>
      <c r="H37" s="29" t="s">
        <v>55</v>
      </c>
      <c r="I37" s="7" t="s">
        <v>31</v>
      </c>
      <c r="J37" s="140"/>
      <c r="K37" s="143"/>
      <c r="L37" s="9" t="s">
        <v>18</v>
      </c>
      <c r="M37" s="9">
        <v>0</v>
      </c>
      <c r="N37" s="17" t="s">
        <v>17</v>
      </c>
      <c r="O37" s="9">
        <v>0</v>
      </c>
      <c r="P37" s="36">
        <v>1</v>
      </c>
      <c r="Q37" s="7" t="s">
        <v>33</v>
      </c>
      <c r="R37" s="28" t="s">
        <v>156</v>
      </c>
    </row>
    <row r="38" spans="1:18" s="5" customFormat="1" ht="96" customHeight="1" x14ac:dyDescent="0.3">
      <c r="A38" s="146"/>
      <c r="B38" s="137"/>
      <c r="C38" s="137"/>
      <c r="D38" s="149"/>
      <c r="E38" s="137"/>
      <c r="F38" s="137"/>
      <c r="G38" s="137"/>
      <c r="H38" s="29" t="s">
        <v>83</v>
      </c>
      <c r="I38" s="7" t="s">
        <v>119</v>
      </c>
      <c r="J38" s="140"/>
      <c r="K38" s="143"/>
      <c r="L38" s="9" t="s">
        <v>18</v>
      </c>
      <c r="M38" s="9">
        <v>0</v>
      </c>
      <c r="N38" s="17" t="s">
        <v>17</v>
      </c>
      <c r="O38" s="9">
        <v>0</v>
      </c>
      <c r="P38" s="36">
        <v>1</v>
      </c>
      <c r="Q38" s="7" t="s">
        <v>33</v>
      </c>
      <c r="R38" s="28" t="s">
        <v>180</v>
      </c>
    </row>
    <row r="39" spans="1:18" s="5" customFormat="1" ht="92.1" customHeight="1" x14ac:dyDescent="0.3">
      <c r="A39" s="146"/>
      <c r="B39" s="137"/>
      <c r="C39" s="137"/>
      <c r="D39" s="149"/>
      <c r="E39" s="137"/>
      <c r="F39" s="137"/>
      <c r="G39" s="137"/>
      <c r="H39" s="29" t="s">
        <v>56</v>
      </c>
      <c r="I39" s="7" t="s">
        <v>82</v>
      </c>
      <c r="J39" s="140"/>
      <c r="K39" s="143"/>
      <c r="L39" s="9" t="s">
        <v>75</v>
      </c>
      <c r="M39" s="8">
        <v>0</v>
      </c>
      <c r="N39" s="8">
        <v>2021</v>
      </c>
      <c r="O39" s="8" t="s">
        <v>17</v>
      </c>
      <c r="P39" s="99">
        <v>373214</v>
      </c>
      <c r="Q39" s="7" t="s">
        <v>33</v>
      </c>
      <c r="R39" s="28" t="s">
        <v>122</v>
      </c>
    </row>
    <row r="40" spans="1:18" s="5" customFormat="1" ht="75" customHeight="1" x14ac:dyDescent="0.3">
      <c r="A40" s="146"/>
      <c r="B40" s="137"/>
      <c r="C40" s="137"/>
      <c r="D40" s="149"/>
      <c r="E40" s="137"/>
      <c r="F40" s="137"/>
      <c r="G40" s="137"/>
      <c r="H40" s="90" t="s">
        <v>57</v>
      </c>
      <c r="I40" s="7" t="s">
        <v>85</v>
      </c>
      <c r="J40" s="140"/>
      <c r="K40" s="143"/>
      <c r="L40" s="9" t="s">
        <v>18</v>
      </c>
      <c r="M40" s="9">
        <v>0</v>
      </c>
      <c r="N40" s="9">
        <v>2021</v>
      </c>
      <c r="O40" s="9" t="s">
        <v>17</v>
      </c>
      <c r="P40" s="13">
        <v>1</v>
      </c>
      <c r="Q40" s="7" t="s">
        <v>33</v>
      </c>
      <c r="R40" s="28" t="s">
        <v>176</v>
      </c>
    </row>
    <row r="41" spans="1:18" s="5" customFormat="1" ht="106.35" customHeight="1" thickBot="1" x14ac:dyDescent="0.35">
      <c r="A41" s="146"/>
      <c r="B41" s="138"/>
      <c r="C41" s="138"/>
      <c r="D41" s="149"/>
      <c r="E41" s="137"/>
      <c r="F41" s="137"/>
      <c r="G41" s="137"/>
      <c r="H41" s="29" t="s">
        <v>95</v>
      </c>
      <c r="I41" s="7" t="s">
        <v>72</v>
      </c>
      <c r="J41" s="140"/>
      <c r="K41" s="144"/>
      <c r="L41" s="95" t="s">
        <v>121</v>
      </c>
      <c r="M41" s="30">
        <v>0</v>
      </c>
      <c r="N41" s="31">
        <v>2021</v>
      </c>
      <c r="O41" s="32" t="s">
        <v>17</v>
      </c>
      <c r="P41" s="30">
        <v>1</v>
      </c>
      <c r="Q41" s="40" t="s">
        <v>33</v>
      </c>
      <c r="R41" s="33" t="s">
        <v>158</v>
      </c>
    </row>
    <row r="42" spans="1:18" s="5" customFormat="1" ht="82.35" customHeight="1" x14ac:dyDescent="0.3">
      <c r="A42" s="146"/>
      <c r="B42" s="136">
        <f>F42</f>
        <v>412500</v>
      </c>
      <c r="C42" s="136">
        <v>412500</v>
      </c>
      <c r="D42" s="148" t="s">
        <v>67</v>
      </c>
      <c r="E42" s="136">
        <f>0</f>
        <v>0</v>
      </c>
      <c r="F42" s="136">
        <f>C42+E42</f>
        <v>412500</v>
      </c>
      <c r="G42" s="136">
        <f>F42</f>
        <v>412500</v>
      </c>
      <c r="H42" s="80" t="s">
        <v>29</v>
      </c>
      <c r="I42" s="43" t="s">
        <v>81</v>
      </c>
      <c r="J42" s="139" t="s">
        <v>61</v>
      </c>
      <c r="K42" s="143" t="s">
        <v>62</v>
      </c>
      <c r="L42" s="8" t="s">
        <v>18</v>
      </c>
      <c r="M42" s="3">
        <v>0</v>
      </c>
      <c r="N42" s="41" t="s">
        <v>17</v>
      </c>
      <c r="O42" s="3">
        <v>0</v>
      </c>
      <c r="P42" s="6">
        <v>1</v>
      </c>
      <c r="Q42" s="4" t="s">
        <v>30</v>
      </c>
      <c r="R42" s="12" t="s">
        <v>157</v>
      </c>
    </row>
    <row r="43" spans="1:18" s="5" customFormat="1" ht="68.099999999999994" customHeight="1" x14ac:dyDescent="0.3">
      <c r="A43" s="146"/>
      <c r="B43" s="137"/>
      <c r="C43" s="137"/>
      <c r="D43" s="149"/>
      <c r="E43" s="137"/>
      <c r="F43" s="137"/>
      <c r="G43" s="137"/>
      <c r="H43" s="29" t="s">
        <v>55</v>
      </c>
      <c r="I43" s="7" t="s">
        <v>31</v>
      </c>
      <c r="J43" s="140"/>
      <c r="K43" s="143"/>
      <c r="L43" s="9" t="s">
        <v>18</v>
      </c>
      <c r="M43" s="9">
        <v>0</v>
      </c>
      <c r="N43" s="9" t="s">
        <v>17</v>
      </c>
      <c r="O43" s="9">
        <v>0</v>
      </c>
      <c r="P43" s="36">
        <v>1</v>
      </c>
      <c r="Q43" s="7" t="s">
        <v>33</v>
      </c>
      <c r="R43" s="28" t="s">
        <v>156</v>
      </c>
    </row>
    <row r="44" spans="1:18" s="5" customFormat="1" ht="101.1" customHeight="1" x14ac:dyDescent="0.3">
      <c r="A44" s="146"/>
      <c r="B44" s="137"/>
      <c r="C44" s="137"/>
      <c r="D44" s="149"/>
      <c r="E44" s="137"/>
      <c r="F44" s="137"/>
      <c r="G44" s="137"/>
      <c r="H44" s="29" t="s">
        <v>83</v>
      </c>
      <c r="I44" s="7" t="s">
        <v>119</v>
      </c>
      <c r="J44" s="140"/>
      <c r="K44" s="143"/>
      <c r="L44" s="9" t="s">
        <v>18</v>
      </c>
      <c r="M44" s="9">
        <v>0</v>
      </c>
      <c r="N44" s="9" t="s">
        <v>17</v>
      </c>
      <c r="O44" s="9">
        <v>0</v>
      </c>
      <c r="P44" s="36">
        <v>1</v>
      </c>
      <c r="Q44" s="7" t="s">
        <v>33</v>
      </c>
      <c r="R44" s="28" t="s">
        <v>180</v>
      </c>
    </row>
    <row r="45" spans="1:18" s="5" customFormat="1" ht="101.1" customHeight="1" x14ac:dyDescent="0.3">
      <c r="A45" s="146"/>
      <c r="B45" s="137"/>
      <c r="C45" s="137"/>
      <c r="D45" s="149"/>
      <c r="E45" s="137"/>
      <c r="F45" s="137"/>
      <c r="G45" s="137"/>
      <c r="H45" s="81" t="s">
        <v>56</v>
      </c>
      <c r="I45" s="4" t="s">
        <v>82</v>
      </c>
      <c r="J45" s="140"/>
      <c r="K45" s="143"/>
      <c r="L45" s="9" t="s">
        <v>75</v>
      </c>
      <c r="M45" s="8">
        <v>0</v>
      </c>
      <c r="N45" s="8">
        <v>2021</v>
      </c>
      <c r="O45" s="8" t="s">
        <v>17</v>
      </c>
      <c r="P45" s="101">
        <v>176786</v>
      </c>
      <c r="Q45" s="7" t="s">
        <v>33</v>
      </c>
      <c r="R45" s="28" t="s">
        <v>123</v>
      </c>
    </row>
    <row r="46" spans="1:18" s="5" customFormat="1" ht="122.1" customHeight="1" x14ac:dyDescent="0.3">
      <c r="A46" s="146"/>
      <c r="B46" s="137"/>
      <c r="C46" s="137"/>
      <c r="D46" s="149"/>
      <c r="E46" s="137"/>
      <c r="F46" s="137"/>
      <c r="G46" s="137"/>
      <c r="H46" s="90" t="s">
        <v>70</v>
      </c>
      <c r="I46" s="7" t="s">
        <v>71</v>
      </c>
      <c r="J46" s="140"/>
      <c r="K46" s="143"/>
      <c r="L46" s="9" t="s">
        <v>18</v>
      </c>
      <c r="M46" s="9">
        <v>0</v>
      </c>
      <c r="N46" s="9">
        <v>2021</v>
      </c>
      <c r="O46" s="9" t="s">
        <v>17</v>
      </c>
      <c r="P46" s="13">
        <v>1</v>
      </c>
      <c r="Q46" s="7" t="s">
        <v>33</v>
      </c>
      <c r="R46" s="28" t="s">
        <v>178</v>
      </c>
    </row>
    <row r="47" spans="1:18" s="5" customFormat="1" ht="104.1" customHeight="1" thickBot="1" x14ac:dyDescent="0.35">
      <c r="A47" s="146"/>
      <c r="B47" s="138"/>
      <c r="C47" s="138"/>
      <c r="D47" s="149"/>
      <c r="E47" s="137"/>
      <c r="F47" s="137"/>
      <c r="G47" s="137"/>
      <c r="H47" s="104" t="s">
        <v>95</v>
      </c>
      <c r="I47" s="79" t="s">
        <v>72</v>
      </c>
      <c r="J47" s="141"/>
      <c r="K47" s="144"/>
      <c r="L47" s="95" t="s">
        <v>121</v>
      </c>
      <c r="M47" s="86">
        <v>0</v>
      </c>
      <c r="N47" s="87">
        <v>2021</v>
      </c>
      <c r="O47" s="88" t="s">
        <v>17</v>
      </c>
      <c r="P47" s="86">
        <v>1</v>
      </c>
      <c r="Q47" s="40" t="s">
        <v>33</v>
      </c>
      <c r="R47" s="33" t="s">
        <v>158</v>
      </c>
    </row>
    <row r="48" spans="1:18" s="5" customFormat="1" ht="72" customHeight="1" x14ac:dyDescent="0.3">
      <c r="A48" s="146"/>
      <c r="B48" s="136">
        <f>F48</f>
        <v>412500</v>
      </c>
      <c r="C48" s="136">
        <v>412500</v>
      </c>
      <c r="D48" s="149"/>
      <c r="E48" s="136">
        <f>0</f>
        <v>0</v>
      </c>
      <c r="F48" s="136">
        <f>C48+E48</f>
        <v>412500</v>
      </c>
      <c r="G48" s="136">
        <f>F48</f>
        <v>412500</v>
      </c>
      <c r="H48" s="103" t="s">
        <v>29</v>
      </c>
      <c r="I48" s="78" t="s">
        <v>81</v>
      </c>
      <c r="J48" s="140" t="s">
        <v>63</v>
      </c>
      <c r="K48" s="143" t="s">
        <v>62</v>
      </c>
      <c r="L48" s="8" t="s">
        <v>18</v>
      </c>
      <c r="M48" s="3">
        <v>0</v>
      </c>
      <c r="N48" s="41" t="s">
        <v>17</v>
      </c>
      <c r="O48" s="3">
        <v>0</v>
      </c>
      <c r="P48" s="6">
        <v>1</v>
      </c>
      <c r="Q48" s="4" t="s">
        <v>30</v>
      </c>
      <c r="R48" s="12" t="s">
        <v>157</v>
      </c>
    </row>
    <row r="49" spans="1:18" s="5" customFormat="1" ht="62.1" customHeight="1" x14ac:dyDescent="0.3">
      <c r="A49" s="146"/>
      <c r="B49" s="137"/>
      <c r="C49" s="137"/>
      <c r="D49" s="149"/>
      <c r="E49" s="137"/>
      <c r="F49" s="137"/>
      <c r="G49" s="137"/>
      <c r="H49" s="29" t="s">
        <v>55</v>
      </c>
      <c r="I49" s="7" t="s">
        <v>31</v>
      </c>
      <c r="J49" s="140"/>
      <c r="K49" s="143"/>
      <c r="L49" s="9" t="s">
        <v>18</v>
      </c>
      <c r="M49" s="9">
        <v>0</v>
      </c>
      <c r="N49" s="9" t="s">
        <v>17</v>
      </c>
      <c r="O49" s="9">
        <v>0</v>
      </c>
      <c r="P49" s="36">
        <v>1</v>
      </c>
      <c r="Q49" s="7" t="s">
        <v>33</v>
      </c>
      <c r="R49" s="28" t="s">
        <v>156</v>
      </c>
    </row>
    <row r="50" spans="1:18" s="5" customFormat="1" ht="104.1" customHeight="1" x14ac:dyDescent="0.3">
      <c r="A50" s="146"/>
      <c r="B50" s="137"/>
      <c r="C50" s="137"/>
      <c r="D50" s="149"/>
      <c r="E50" s="137"/>
      <c r="F50" s="137"/>
      <c r="G50" s="137"/>
      <c r="H50" s="29" t="s">
        <v>83</v>
      </c>
      <c r="I50" s="7" t="s">
        <v>119</v>
      </c>
      <c r="J50" s="140"/>
      <c r="K50" s="143"/>
      <c r="L50" s="9" t="s">
        <v>18</v>
      </c>
      <c r="M50" s="9">
        <v>0</v>
      </c>
      <c r="N50" s="9" t="s">
        <v>17</v>
      </c>
      <c r="O50" s="9">
        <v>0</v>
      </c>
      <c r="P50" s="36">
        <v>1</v>
      </c>
      <c r="Q50" s="7" t="s">
        <v>33</v>
      </c>
      <c r="R50" s="28" t="s">
        <v>180</v>
      </c>
    </row>
    <row r="51" spans="1:18" s="5" customFormat="1" ht="102" customHeight="1" x14ac:dyDescent="0.3">
      <c r="A51" s="146"/>
      <c r="B51" s="137"/>
      <c r="C51" s="137"/>
      <c r="D51" s="149"/>
      <c r="E51" s="137"/>
      <c r="F51" s="137"/>
      <c r="G51" s="137"/>
      <c r="H51" s="29" t="s">
        <v>56</v>
      </c>
      <c r="I51" s="7" t="s">
        <v>82</v>
      </c>
      <c r="J51" s="140"/>
      <c r="K51" s="143"/>
      <c r="L51" s="9" t="s">
        <v>75</v>
      </c>
      <c r="M51" s="8">
        <v>0</v>
      </c>
      <c r="N51" s="8">
        <v>2021</v>
      </c>
      <c r="O51" s="8" t="s">
        <v>17</v>
      </c>
      <c r="P51" s="101">
        <v>176786</v>
      </c>
      <c r="Q51" s="7" t="s">
        <v>33</v>
      </c>
      <c r="R51" s="28" t="s">
        <v>123</v>
      </c>
    </row>
    <row r="52" spans="1:18" s="5" customFormat="1" ht="118.35" customHeight="1" x14ac:dyDescent="0.3">
      <c r="A52" s="146"/>
      <c r="B52" s="137"/>
      <c r="C52" s="137"/>
      <c r="D52" s="149"/>
      <c r="E52" s="137"/>
      <c r="F52" s="137"/>
      <c r="G52" s="137"/>
      <c r="H52" s="9" t="s">
        <v>70</v>
      </c>
      <c r="I52" s="7" t="s">
        <v>71</v>
      </c>
      <c r="J52" s="140"/>
      <c r="K52" s="143"/>
      <c r="L52" s="9" t="s">
        <v>18</v>
      </c>
      <c r="M52" s="9">
        <v>0</v>
      </c>
      <c r="N52" s="9">
        <v>2021</v>
      </c>
      <c r="O52" s="9" t="s">
        <v>17</v>
      </c>
      <c r="P52" s="13">
        <v>1</v>
      </c>
      <c r="Q52" s="7" t="s">
        <v>33</v>
      </c>
      <c r="R52" s="28" t="s">
        <v>178</v>
      </c>
    </row>
    <row r="53" spans="1:18" s="5" customFormat="1" ht="96" customHeight="1" thickBot="1" x14ac:dyDescent="0.35">
      <c r="A53" s="146"/>
      <c r="B53" s="138"/>
      <c r="C53" s="138"/>
      <c r="D53" s="149"/>
      <c r="E53" s="137"/>
      <c r="F53" s="137"/>
      <c r="G53" s="137"/>
      <c r="H53" s="84" t="s">
        <v>95</v>
      </c>
      <c r="I53" s="79" t="s">
        <v>72</v>
      </c>
      <c r="J53" s="141"/>
      <c r="K53" s="144"/>
      <c r="L53" s="85" t="s">
        <v>121</v>
      </c>
      <c r="M53" s="86">
        <v>0</v>
      </c>
      <c r="N53" s="87">
        <v>2021</v>
      </c>
      <c r="O53" s="88" t="s">
        <v>17</v>
      </c>
      <c r="P53" s="86">
        <v>1</v>
      </c>
      <c r="Q53" s="40" t="s">
        <v>33</v>
      </c>
      <c r="R53" s="33" t="s">
        <v>158</v>
      </c>
    </row>
    <row r="54" spans="1:18" s="5" customFormat="1" ht="82.35" customHeight="1" x14ac:dyDescent="0.3">
      <c r="A54" s="146"/>
      <c r="B54" s="137">
        <f>F54</f>
        <v>425000</v>
      </c>
      <c r="C54" s="137">
        <v>425000</v>
      </c>
      <c r="D54" s="148" t="s">
        <v>68</v>
      </c>
      <c r="E54" s="136">
        <f>0</f>
        <v>0</v>
      </c>
      <c r="F54" s="136">
        <f>C54+E54</f>
        <v>425000</v>
      </c>
      <c r="G54" s="136">
        <f>F54</f>
        <v>425000</v>
      </c>
      <c r="H54" s="54" t="s">
        <v>29</v>
      </c>
      <c r="I54" s="4" t="s">
        <v>81</v>
      </c>
      <c r="J54" s="140" t="s">
        <v>61</v>
      </c>
      <c r="K54" s="143" t="s">
        <v>62</v>
      </c>
      <c r="L54" s="3" t="s">
        <v>18</v>
      </c>
      <c r="M54" s="3">
        <v>0</v>
      </c>
      <c r="N54" s="41" t="s">
        <v>17</v>
      </c>
      <c r="O54" s="3">
        <v>0</v>
      </c>
      <c r="P54" s="6">
        <v>1</v>
      </c>
      <c r="Q54" s="4" t="s">
        <v>30</v>
      </c>
      <c r="R54" s="12" t="s">
        <v>157</v>
      </c>
    </row>
    <row r="55" spans="1:18" s="5" customFormat="1" ht="69" customHeight="1" x14ac:dyDescent="0.3">
      <c r="A55" s="146"/>
      <c r="B55" s="137"/>
      <c r="C55" s="137"/>
      <c r="D55" s="149"/>
      <c r="E55" s="137"/>
      <c r="F55" s="137"/>
      <c r="G55" s="137"/>
      <c r="H55" s="29" t="s">
        <v>55</v>
      </c>
      <c r="I55" s="7" t="s">
        <v>31</v>
      </c>
      <c r="J55" s="140"/>
      <c r="K55" s="143"/>
      <c r="L55" s="3" t="s">
        <v>18</v>
      </c>
      <c r="M55" s="9">
        <v>0</v>
      </c>
      <c r="N55" s="9" t="s">
        <v>17</v>
      </c>
      <c r="O55" s="9">
        <v>0</v>
      </c>
      <c r="P55" s="36">
        <v>1</v>
      </c>
      <c r="Q55" s="7" t="s">
        <v>33</v>
      </c>
      <c r="R55" s="28" t="s">
        <v>156</v>
      </c>
    </row>
    <row r="56" spans="1:18" s="5" customFormat="1" ht="98.1" customHeight="1" x14ac:dyDescent="0.3">
      <c r="A56" s="146"/>
      <c r="B56" s="137"/>
      <c r="C56" s="137"/>
      <c r="D56" s="149"/>
      <c r="E56" s="137"/>
      <c r="F56" s="137"/>
      <c r="G56" s="137"/>
      <c r="H56" s="81" t="s">
        <v>76</v>
      </c>
      <c r="I56" s="4" t="s">
        <v>116</v>
      </c>
      <c r="J56" s="140"/>
      <c r="K56" s="143"/>
      <c r="L56" s="9" t="s">
        <v>18</v>
      </c>
      <c r="M56" s="9">
        <v>0</v>
      </c>
      <c r="N56" s="9" t="s">
        <v>17</v>
      </c>
      <c r="O56" s="9">
        <v>0</v>
      </c>
      <c r="P56" s="36">
        <v>1</v>
      </c>
      <c r="Q56" s="7" t="s">
        <v>33</v>
      </c>
      <c r="R56" s="28" t="s">
        <v>180</v>
      </c>
    </row>
    <row r="57" spans="1:18" s="5" customFormat="1" ht="105" customHeight="1" x14ac:dyDescent="0.3">
      <c r="A57" s="146"/>
      <c r="B57" s="137"/>
      <c r="C57" s="137"/>
      <c r="D57" s="149"/>
      <c r="E57" s="137"/>
      <c r="F57" s="137"/>
      <c r="G57" s="137"/>
      <c r="H57" s="81" t="s">
        <v>56</v>
      </c>
      <c r="I57" s="4" t="s">
        <v>82</v>
      </c>
      <c r="J57" s="140"/>
      <c r="K57" s="143"/>
      <c r="L57" s="3" t="s">
        <v>75</v>
      </c>
      <c r="M57" s="8">
        <v>0</v>
      </c>
      <c r="N57" s="8">
        <v>2021</v>
      </c>
      <c r="O57" s="8" t="s">
        <v>17</v>
      </c>
      <c r="P57" s="101">
        <v>384524</v>
      </c>
      <c r="Q57" s="7" t="s">
        <v>33</v>
      </c>
      <c r="R57" s="28" t="s">
        <v>125</v>
      </c>
    </row>
    <row r="58" spans="1:18" s="5" customFormat="1" ht="83.85" customHeight="1" x14ac:dyDescent="0.3">
      <c r="A58" s="146"/>
      <c r="B58" s="137"/>
      <c r="C58" s="137"/>
      <c r="D58" s="149"/>
      <c r="E58" s="137"/>
      <c r="F58" s="137"/>
      <c r="G58" s="137"/>
      <c r="H58" s="90" t="s">
        <v>57</v>
      </c>
      <c r="I58" s="7" t="s">
        <v>85</v>
      </c>
      <c r="J58" s="140"/>
      <c r="K58" s="143"/>
      <c r="L58" s="9" t="s">
        <v>18</v>
      </c>
      <c r="M58" s="9">
        <v>0</v>
      </c>
      <c r="N58" s="9">
        <v>2021</v>
      </c>
      <c r="O58" s="9" t="s">
        <v>17</v>
      </c>
      <c r="P58" s="13">
        <v>1</v>
      </c>
      <c r="Q58" s="7" t="s">
        <v>33</v>
      </c>
      <c r="R58" s="28" t="s">
        <v>176</v>
      </c>
    </row>
    <row r="59" spans="1:18" s="5" customFormat="1" ht="97.35" customHeight="1" thickBot="1" x14ac:dyDescent="0.35">
      <c r="A59" s="146"/>
      <c r="B59" s="138"/>
      <c r="C59" s="138"/>
      <c r="D59" s="149"/>
      <c r="E59" s="137"/>
      <c r="F59" s="137"/>
      <c r="G59" s="137"/>
      <c r="H59" s="91" t="s">
        <v>95</v>
      </c>
      <c r="I59" s="78" t="s">
        <v>72</v>
      </c>
      <c r="J59" s="140"/>
      <c r="K59" s="143"/>
      <c r="L59" s="95" t="s">
        <v>121</v>
      </c>
      <c r="M59" s="86">
        <v>0</v>
      </c>
      <c r="N59" s="87">
        <v>2021</v>
      </c>
      <c r="O59" s="88" t="s">
        <v>17</v>
      </c>
      <c r="P59" s="86">
        <v>1</v>
      </c>
      <c r="Q59" s="40" t="s">
        <v>33</v>
      </c>
      <c r="R59" s="33" t="s">
        <v>160</v>
      </c>
    </row>
    <row r="60" spans="1:18" s="5" customFormat="1" ht="86.1" customHeight="1" x14ac:dyDescent="0.3">
      <c r="A60" s="146"/>
      <c r="B60" s="136">
        <f>F60</f>
        <v>425000</v>
      </c>
      <c r="C60" s="136">
        <v>425000</v>
      </c>
      <c r="D60" s="149"/>
      <c r="E60" s="136">
        <f>0</f>
        <v>0</v>
      </c>
      <c r="F60" s="136">
        <f>C60+E60</f>
        <v>425000</v>
      </c>
      <c r="G60" s="136">
        <f>F60</f>
        <v>425000</v>
      </c>
      <c r="H60" s="80" t="s">
        <v>29</v>
      </c>
      <c r="I60" s="43" t="s">
        <v>81</v>
      </c>
      <c r="J60" s="139" t="s">
        <v>63</v>
      </c>
      <c r="K60" s="142" t="s">
        <v>62</v>
      </c>
      <c r="L60" s="3" t="s">
        <v>18</v>
      </c>
      <c r="M60" s="3">
        <v>0</v>
      </c>
      <c r="N60" s="41" t="s">
        <v>17</v>
      </c>
      <c r="O60" s="3">
        <v>0</v>
      </c>
      <c r="P60" s="6">
        <v>1</v>
      </c>
      <c r="Q60" s="4" t="s">
        <v>30</v>
      </c>
      <c r="R60" s="12" t="s">
        <v>157</v>
      </c>
    </row>
    <row r="61" spans="1:18" s="5" customFormat="1" ht="70.349999999999994" customHeight="1" x14ac:dyDescent="0.3">
      <c r="A61" s="146"/>
      <c r="B61" s="137"/>
      <c r="C61" s="137"/>
      <c r="D61" s="149"/>
      <c r="E61" s="137"/>
      <c r="F61" s="137"/>
      <c r="G61" s="137"/>
      <c r="H61" s="29" t="s">
        <v>55</v>
      </c>
      <c r="I61" s="7" t="s">
        <v>31</v>
      </c>
      <c r="J61" s="140"/>
      <c r="K61" s="143"/>
      <c r="L61" s="3" t="s">
        <v>18</v>
      </c>
      <c r="M61" s="9">
        <v>0</v>
      </c>
      <c r="N61" s="9" t="s">
        <v>17</v>
      </c>
      <c r="O61" s="9">
        <v>0</v>
      </c>
      <c r="P61" s="36">
        <v>1</v>
      </c>
      <c r="Q61" s="7" t="s">
        <v>33</v>
      </c>
      <c r="R61" s="28" t="s">
        <v>156</v>
      </c>
    </row>
    <row r="62" spans="1:18" s="5" customFormat="1" ht="100.35" customHeight="1" x14ac:dyDescent="0.3">
      <c r="A62" s="146"/>
      <c r="B62" s="137"/>
      <c r="C62" s="137"/>
      <c r="D62" s="149"/>
      <c r="E62" s="137"/>
      <c r="F62" s="137"/>
      <c r="G62" s="137"/>
      <c r="H62" s="81" t="s">
        <v>76</v>
      </c>
      <c r="I62" s="4" t="s">
        <v>120</v>
      </c>
      <c r="J62" s="140"/>
      <c r="K62" s="143"/>
      <c r="L62" s="9" t="s">
        <v>18</v>
      </c>
      <c r="M62" s="9">
        <v>0</v>
      </c>
      <c r="N62" s="9" t="s">
        <v>17</v>
      </c>
      <c r="O62" s="9">
        <v>0</v>
      </c>
      <c r="P62" s="36">
        <v>1</v>
      </c>
      <c r="Q62" s="7" t="s">
        <v>33</v>
      </c>
      <c r="R62" s="28" t="s">
        <v>180</v>
      </c>
    </row>
    <row r="63" spans="1:18" s="5" customFormat="1" ht="102" customHeight="1" x14ac:dyDescent="0.3">
      <c r="A63" s="146"/>
      <c r="B63" s="137"/>
      <c r="C63" s="137"/>
      <c r="D63" s="149"/>
      <c r="E63" s="137"/>
      <c r="F63" s="137"/>
      <c r="G63" s="137"/>
      <c r="H63" s="81" t="s">
        <v>56</v>
      </c>
      <c r="I63" s="4" t="s">
        <v>82</v>
      </c>
      <c r="J63" s="140"/>
      <c r="K63" s="143"/>
      <c r="L63" s="3" t="s">
        <v>75</v>
      </c>
      <c r="M63" s="8">
        <v>0</v>
      </c>
      <c r="N63" s="8">
        <v>2021</v>
      </c>
      <c r="O63" s="8" t="s">
        <v>17</v>
      </c>
      <c r="P63" s="101">
        <v>384524</v>
      </c>
      <c r="Q63" s="7" t="s">
        <v>33</v>
      </c>
      <c r="R63" s="28" t="s">
        <v>125</v>
      </c>
    </row>
    <row r="64" spans="1:18" s="5" customFormat="1" ht="76.5" customHeight="1" x14ac:dyDescent="0.3">
      <c r="A64" s="146"/>
      <c r="B64" s="137"/>
      <c r="C64" s="137"/>
      <c r="D64" s="149"/>
      <c r="E64" s="137"/>
      <c r="F64" s="137"/>
      <c r="G64" s="137"/>
      <c r="H64" s="90" t="s">
        <v>57</v>
      </c>
      <c r="I64" s="7" t="s">
        <v>85</v>
      </c>
      <c r="J64" s="140"/>
      <c r="K64" s="143"/>
      <c r="L64" s="9" t="s">
        <v>18</v>
      </c>
      <c r="M64" s="9">
        <v>0</v>
      </c>
      <c r="N64" s="9">
        <v>2021</v>
      </c>
      <c r="O64" s="9" t="s">
        <v>17</v>
      </c>
      <c r="P64" s="13">
        <v>1</v>
      </c>
      <c r="Q64" s="7" t="s">
        <v>33</v>
      </c>
      <c r="R64" s="28" t="s">
        <v>176</v>
      </c>
    </row>
    <row r="65" spans="1:18" s="5" customFormat="1" ht="106.35" customHeight="1" thickBot="1" x14ac:dyDescent="0.35">
      <c r="A65" s="146"/>
      <c r="B65" s="138"/>
      <c r="C65" s="138"/>
      <c r="D65" s="150"/>
      <c r="E65" s="138"/>
      <c r="F65" s="138"/>
      <c r="G65" s="138"/>
      <c r="H65" s="104" t="s">
        <v>95</v>
      </c>
      <c r="I65" s="40" t="s">
        <v>72</v>
      </c>
      <c r="J65" s="141"/>
      <c r="K65" s="144"/>
      <c r="L65" s="95" t="s">
        <v>121</v>
      </c>
      <c r="M65" s="86">
        <v>0</v>
      </c>
      <c r="N65" s="87">
        <v>2021</v>
      </c>
      <c r="O65" s="88" t="s">
        <v>17</v>
      </c>
      <c r="P65" s="86">
        <v>1</v>
      </c>
      <c r="Q65" s="40" t="s">
        <v>33</v>
      </c>
      <c r="R65" s="33" t="s">
        <v>158</v>
      </c>
    </row>
    <row r="66" spans="1:18" s="5" customFormat="1" ht="100.35" customHeight="1" x14ac:dyDescent="0.3">
      <c r="A66" s="146"/>
      <c r="B66" s="136">
        <f>F66</f>
        <v>425000</v>
      </c>
      <c r="C66" s="136">
        <v>425000</v>
      </c>
      <c r="D66" s="149" t="s">
        <v>69</v>
      </c>
      <c r="E66" s="137">
        <f>0</f>
        <v>0</v>
      </c>
      <c r="F66" s="137">
        <f>C66+E66</f>
        <v>425000</v>
      </c>
      <c r="G66" s="137">
        <f>F66</f>
        <v>425000</v>
      </c>
      <c r="H66" s="80" t="s">
        <v>29</v>
      </c>
      <c r="I66" s="43" t="s">
        <v>81</v>
      </c>
      <c r="J66" s="139" t="s">
        <v>61</v>
      </c>
      <c r="K66" s="142" t="s">
        <v>62</v>
      </c>
      <c r="L66" s="41" t="s">
        <v>18</v>
      </c>
      <c r="M66" s="41">
        <v>0</v>
      </c>
      <c r="N66" s="41" t="s">
        <v>17</v>
      </c>
      <c r="O66" s="41">
        <v>0</v>
      </c>
      <c r="P66" s="42">
        <v>1</v>
      </c>
      <c r="Q66" s="43" t="s">
        <v>30</v>
      </c>
      <c r="R66" s="44" t="s">
        <v>157</v>
      </c>
    </row>
    <row r="67" spans="1:18" s="5" customFormat="1" ht="66" customHeight="1" x14ac:dyDescent="0.3">
      <c r="A67" s="146"/>
      <c r="B67" s="137"/>
      <c r="C67" s="137"/>
      <c r="D67" s="149"/>
      <c r="E67" s="137"/>
      <c r="F67" s="137"/>
      <c r="G67" s="137"/>
      <c r="H67" s="29" t="s">
        <v>55</v>
      </c>
      <c r="I67" s="7" t="s">
        <v>31</v>
      </c>
      <c r="J67" s="140"/>
      <c r="K67" s="143"/>
      <c r="L67" s="9" t="s">
        <v>18</v>
      </c>
      <c r="M67" s="9">
        <v>0</v>
      </c>
      <c r="N67" s="9" t="s">
        <v>17</v>
      </c>
      <c r="O67" s="9">
        <v>0</v>
      </c>
      <c r="P67" s="36">
        <v>1</v>
      </c>
      <c r="Q67" s="7" t="s">
        <v>33</v>
      </c>
      <c r="R67" s="28" t="s">
        <v>156</v>
      </c>
    </row>
    <row r="68" spans="1:18" s="5" customFormat="1" ht="91.35" customHeight="1" x14ac:dyDescent="0.3">
      <c r="A68" s="146"/>
      <c r="B68" s="137"/>
      <c r="C68" s="137"/>
      <c r="D68" s="149"/>
      <c r="E68" s="137"/>
      <c r="F68" s="137"/>
      <c r="G68" s="137"/>
      <c r="H68" s="81" t="s">
        <v>76</v>
      </c>
      <c r="I68" s="4" t="s">
        <v>120</v>
      </c>
      <c r="J68" s="140"/>
      <c r="K68" s="143"/>
      <c r="L68" s="9" t="s">
        <v>18</v>
      </c>
      <c r="M68" s="9">
        <v>0</v>
      </c>
      <c r="N68" s="9" t="s">
        <v>17</v>
      </c>
      <c r="O68" s="9">
        <v>0</v>
      </c>
      <c r="P68" s="36">
        <v>1</v>
      </c>
      <c r="Q68" s="7" t="s">
        <v>33</v>
      </c>
      <c r="R68" s="28" t="s">
        <v>180</v>
      </c>
    </row>
    <row r="69" spans="1:18" s="5" customFormat="1" ht="110.1" customHeight="1" x14ac:dyDescent="0.3">
      <c r="A69" s="146"/>
      <c r="B69" s="137"/>
      <c r="C69" s="137"/>
      <c r="D69" s="149"/>
      <c r="E69" s="137"/>
      <c r="F69" s="137"/>
      <c r="G69" s="137"/>
      <c r="H69" s="29" t="s">
        <v>56</v>
      </c>
      <c r="I69" s="7" t="s">
        <v>82</v>
      </c>
      <c r="J69" s="140"/>
      <c r="K69" s="143"/>
      <c r="L69" s="9" t="s">
        <v>75</v>
      </c>
      <c r="M69" s="8">
        <v>0</v>
      </c>
      <c r="N69" s="8">
        <v>2021</v>
      </c>
      <c r="O69" s="8" t="s">
        <v>17</v>
      </c>
      <c r="P69" s="101">
        <v>182143</v>
      </c>
      <c r="Q69" s="7" t="s">
        <v>33</v>
      </c>
      <c r="R69" s="28" t="s">
        <v>124</v>
      </c>
    </row>
    <row r="70" spans="1:18" s="5" customFormat="1" ht="103.35" customHeight="1" x14ac:dyDescent="0.3">
      <c r="A70" s="146"/>
      <c r="B70" s="137"/>
      <c r="C70" s="137"/>
      <c r="D70" s="149"/>
      <c r="E70" s="137"/>
      <c r="F70" s="137"/>
      <c r="G70" s="137"/>
      <c r="H70" s="9" t="s">
        <v>70</v>
      </c>
      <c r="I70" s="7" t="s">
        <v>71</v>
      </c>
      <c r="J70" s="140"/>
      <c r="K70" s="143"/>
      <c r="L70" s="9" t="s">
        <v>18</v>
      </c>
      <c r="M70" s="9">
        <v>0</v>
      </c>
      <c r="N70" s="9">
        <v>2021</v>
      </c>
      <c r="O70" s="9" t="s">
        <v>17</v>
      </c>
      <c r="P70" s="13">
        <v>1</v>
      </c>
      <c r="Q70" s="7" t="s">
        <v>33</v>
      </c>
      <c r="R70" s="28" t="s">
        <v>178</v>
      </c>
    </row>
    <row r="71" spans="1:18" s="5" customFormat="1" ht="100.35" customHeight="1" thickBot="1" x14ac:dyDescent="0.35">
      <c r="A71" s="146"/>
      <c r="B71" s="138"/>
      <c r="C71" s="138"/>
      <c r="D71" s="149"/>
      <c r="E71" s="137"/>
      <c r="F71" s="137"/>
      <c r="G71" s="137"/>
      <c r="H71" s="104" t="s">
        <v>95</v>
      </c>
      <c r="I71" s="40" t="s">
        <v>72</v>
      </c>
      <c r="J71" s="141"/>
      <c r="K71" s="144"/>
      <c r="L71" s="95" t="s">
        <v>121</v>
      </c>
      <c r="M71" s="86">
        <v>0</v>
      </c>
      <c r="N71" s="87">
        <v>2021</v>
      </c>
      <c r="O71" s="88" t="s">
        <v>17</v>
      </c>
      <c r="P71" s="86">
        <v>1</v>
      </c>
      <c r="Q71" s="40" t="s">
        <v>33</v>
      </c>
      <c r="R71" s="33" t="s">
        <v>158</v>
      </c>
    </row>
    <row r="72" spans="1:18" s="5" customFormat="1" ht="90" customHeight="1" x14ac:dyDescent="0.3">
      <c r="A72" s="146"/>
      <c r="B72" s="136">
        <f>F72</f>
        <v>425000</v>
      </c>
      <c r="C72" s="136">
        <v>425000</v>
      </c>
      <c r="D72" s="149"/>
      <c r="E72" s="136">
        <f>0</f>
        <v>0</v>
      </c>
      <c r="F72" s="136">
        <f>C72+E72</f>
        <v>425000</v>
      </c>
      <c r="G72" s="136">
        <f>F72</f>
        <v>425000</v>
      </c>
      <c r="H72" s="54" t="s">
        <v>29</v>
      </c>
      <c r="I72" s="4" t="s">
        <v>81</v>
      </c>
      <c r="J72" s="140" t="s">
        <v>63</v>
      </c>
      <c r="K72" s="143" t="s">
        <v>62</v>
      </c>
      <c r="L72" s="3" t="s">
        <v>18</v>
      </c>
      <c r="M72" s="3">
        <v>0</v>
      </c>
      <c r="N72" s="41" t="s">
        <v>17</v>
      </c>
      <c r="O72" s="3">
        <v>0</v>
      </c>
      <c r="P72" s="6">
        <v>1</v>
      </c>
      <c r="Q72" s="4" t="s">
        <v>30</v>
      </c>
      <c r="R72" s="12" t="s">
        <v>157</v>
      </c>
    </row>
    <row r="73" spans="1:18" s="5" customFormat="1" ht="62.1" customHeight="1" x14ac:dyDescent="0.3">
      <c r="A73" s="146"/>
      <c r="B73" s="137"/>
      <c r="C73" s="137"/>
      <c r="D73" s="149"/>
      <c r="E73" s="137"/>
      <c r="F73" s="137"/>
      <c r="G73" s="137"/>
      <c r="H73" s="29" t="s">
        <v>55</v>
      </c>
      <c r="I73" s="7" t="s">
        <v>31</v>
      </c>
      <c r="J73" s="140"/>
      <c r="K73" s="143"/>
      <c r="L73" s="9" t="s">
        <v>18</v>
      </c>
      <c r="M73" s="9">
        <v>0</v>
      </c>
      <c r="N73" s="9" t="s">
        <v>17</v>
      </c>
      <c r="O73" s="9">
        <v>0</v>
      </c>
      <c r="P73" s="36">
        <v>1</v>
      </c>
      <c r="Q73" s="7" t="s">
        <v>33</v>
      </c>
      <c r="R73" s="28" t="s">
        <v>156</v>
      </c>
    </row>
    <row r="74" spans="1:18" s="5" customFormat="1" ht="93" customHeight="1" x14ac:dyDescent="0.3">
      <c r="A74" s="146"/>
      <c r="B74" s="137"/>
      <c r="C74" s="137"/>
      <c r="D74" s="149"/>
      <c r="E74" s="137"/>
      <c r="F74" s="137"/>
      <c r="G74" s="137"/>
      <c r="H74" s="81" t="s">
        <v>76</v>
      </c>
      <c r="I74" s="4" t="s">
        <v>116</v>
      </c>
      <c r="J74" s="140"/>
      <c r="K74" s="143"/>
      <c r="L74" s="9" t="s">
        <v>18</v>
      </c>
      <c r="M74" s="9">
        <v>0</v>
      </c>
      <c r="N74" s="9" t="s">
        <v>17</v>
      </c>
      <c r="O74" s="9">
        <v>0</v>
      </c>
      <c r="P74" s="36">
        <v>1</v>
      </c>
      <c r="Q74" s="7" t="s">
        <v>33</v>
      </c>
      <c r="R74" s="28" t="s">
        <v>180</v>
      </c>
    </row>
    <row r="75" spans="1:18" s="5" customFormat="1" ht="98.1" customHeight="1" x14ac:dyDescent="0.3">
      <c r="A75" s="146"/>
      <c r="B75" s="137"/>
      <c r="C75" s="137"/>
      <c r="D75" s="149"/>
      <c r="E75" s="137"/>
      <c r="F75" s="137"/>
      <c r="G75" s="137"/>
      <c r="H75" s="81" t="s">
        <v>56</v>
      </c>
      <c r="I75" s="4" t="s">
        <v>82</v>
      </c>
      <c r="J75" s="140"/>
      <c r="K75" s="143"/>
      <c r="L75" s="9" t="s">
        <v>75</v>
      </c>
      <c r="M75" s="8">
        <v>0</v>
      </c>
      <c r="N75" s="8">
        <v>2021</v>
      </c>
      <c r="O75" s="8" t="s">
        <v>17</v>
      </c>
      <c r="P75" s="101">
        <v>182143</v>
      </c>
      <c r="Q75" s="7" t="s">
        <v>33</v>
      </c>
      <c r="R75" s="28" t="s">
        <v>124</v>
      </c>
    </row>
    <row r="76" spans="1:18" s="5" customFormat="1" ht="101.1" customHeight="1" x14ac:dyDescent="0.3">
      <c r="A76" s="146"/>
      <c r="B76" s="137"/>
      <c r="C76" s="137"/>
      <c r="D76" s="149"/>
      <c r="E76" s="137"/>
      <c r="F76" s="137"/>
      <c r="G76" s="137"/>
      <c r="H76" s="2" t="s">
        <v>70</v>
      </c>
      <c r="I76" s="7" t="s">
        <v>71</v>
      </c>
      <c r="J76" s="140"/>
      <c r="K76" s="143"/>
      <c r="L76" s="9" t="s">
        <v>18</v>
      </c>
      <c r="M76" s="9">
        <v>0</v>
      </c>
      <c r="N76" s="9">
        <v>2021</v>
      </c>
      <c r="O76" s="9" t="s">
        <v>17</v>
      </c>
      <c r="P76" s="13">
        <v>1</v>
      </c>
      <c r="Q76" s="7" t="s">
        <v>33</v>
      </c>
      <c r="R76" s="28" t="s">
        <v>178</v>
      </c>
    </row>
    <row r="77" spans="1:18" s="5" customFormat="1" ht="98.1" customHeight="1" thickBot="1" x14ac:dyDescent="0.35">
      <c r="A77" s="146"/>
      <c r="B77" s="138"/>
      <c r="C77" s="138"/>
      <c r="D77" s="149"/>
      <c r="E77" s="137"/>
      <c r="F77" s="137"/>
      <c r="G77" s="137"/>
      <c r="H77" s="91" t="s">
        <v>95</v>
      </c>
      <c r="I77" s="78" t="s">
        <v>72</v>
      </c>
      <c r="J77" s="140"/>
      <c r="K77" s="143"/>
      <c r="L77" s="95" t="s">
        <v>121</v>
      </c>
      <c r="M77" s="86">
        <v>0</v>
      </c>
      <c r="N77" s="87">
        <v>2021</v>
      </c>
      <c r="O77" s="88" t="s">
        <v>17</v>
      </c>
      <c r="P77" s="86">
        <v>1</v>
      </c>
      <c r="Q77" s="40" t="s">
        <v>33</v>
      </c>
      <c r="R77" s="33" t="s">
        <v>158</v>
      </c>
    </row>
    <row r="78" spans="1:18" s="5" customFormat="1" ht="87" customHeight="1" x14ac:dyDescent="0.3">
      <c r="A78" s="145" t="s">
        <v>153</v>
      </c>
      <c r="B78" s="136">
        <f>F78</f>
        <v>412500</v>
      </c>
      <c r="C78" s="136">
        <v>412500</v>
      </c>
      <c r="D78" s="148" t="s">
        <v>64</v>
      </c>
      <c r="E78" s="136">
        <f>0</f>
        <v>0</v>
      </c>
      <c r="F78" s="136">
        <f>C78+E78</f>
        <v>412500</v>
      </c>
      <c r="G78" s="136">
        <f>F78</f>
        <v>412500</v>
      </c>
      <c r="H78" s="80" t="s">
        <v>29</v>
      </c>
      <c r="I78" s="43" t="s">
        <v>81</v>
      </c>
      <c r="J78" s="139" t="s">
        <v>61</v>
      </c>
      <c r="K78" s="142" t="s">
        <v>62</v>
      </c>
      <c r="L78" s="3" t="s">
        <v>18</v>
      </c>
      <c r="M78" s="3">
        <v>0</v>
      </c>
      <c r="N78" s="41" t="s">
        <v>17</v>
      </c>
      <c r="O78" s="3">
        <v>0</v>
      </c>
      <c r="P78" s="6">
        <v>1</v>
      </c>
      <c r="Q78" s="4" t="s">
        <v>30</v>
      </c>
      <c r="R78" s="12" t="s">
        <v>157</v>
      </c>
    </row>
    <row r="79" spans="1:18" s="5" customFormat="1" ht="48.6" customHeight="1" x14ac:dyDescent="0.3">
      <c r="A79" s="146"/>
      <c r="B79" s="137"/>
      <c r="C79" s="137"/>
      <c r="D79" s="149"/>
      <c r="E79" s="137"/>
      <c r="F79" s="137"/>
      <c r="G79" s="137"/>
      <c r="H79" s="29" t="s">
        <v>55</v>
      </c>
      <c r="I79" s="7" t="s">
        <v>31</v>
      </c>
      <c r="J79" s="140"/>
      <c r="K79" s="143"/>
      <c r="L79" s="3" t="s">
        <v>18</v>
      </c>
      <c r="M79" s="9">
        <v>0</v>
      </c>
      <c r="N79" s="9" t="s">
        <v>17</v>
      </c>
      <c r="O79" s="9">
        <v>0</v>
      </c>
      <c r="P79" s="36">
        <v>1</v>
      </c>
      <c r="Q79" s="7" t="s">
        <v>33</v>
      </c>
      <c r="R79" s="28" t="s">
        <v>156</v>
      </c>
    </row>
    <row r="80" spans="1:18" s="5" customFormat="1" ht="93.6" customHeight="1" x14ac:dyDescent="0.3">
      <c r="A80" s="146"/>
      <c r="B80" s="137"/>
      <c r="C80" s="137"/>
      <c r="D80" s="149"/>
      <c r="E80" s="137"/>
      <c r="F80" s="137"/>
      <c r="G80" s="137"/>
      <c r="H80" s="81" t="s">
        <v>77</v>
      </c>
      <c r="I80" s="4" t="s">
        <v>115</v>
      </c>
      <c r="J80" s="140"/>
      <c r="K80" s="143"/>
      <c r="L80" s="9" t="s">
        <v>18</v>
      </c>
      <c r="M80" s="9">
        <v>0</v>
      </c>
      <c r="N80" s="9" t="s">
        <v>17</v>
      </c>
      <c r="O80" s="9">
        <v>0</v>
      </c>
      <c r="P80" s="36">
        <v>1</v>
      </c>
      <c r="Q80" s="7" t="s">
        <v>33</v>
      </c>
      <c r="R80" s="28" t="s">
        <v>180</v>
      </c>
    </row>
    <row r="81" spans="1:18" s="5" customFormat="1" ht="102.6" customHeight="1" x14ac:dyDescent="0.3">
      <c r="A81" s="146"/>
      <c r="B81" s="137"/>
      <c r="C81" s="137"/>
      <c r="D81" s="149"/>
      <c r="E81" s="137"/>
      <c r="F81" s="137"/>
      <c r="G81" s="137"/>
      <c r="H81" s="81" t="s">
        <v>56</v>
      </c>
      <c r="I81" s="4" t="s">
        <v>82</v>
      </c>
      <c r="J81" s="140"/>
      <c r="K81" s="143"/>
      <c r="L81" s="3" t="s">
        <v>75</v>
      </c>
      <c r="M81" s="8">
        <v>0</v>
      </c>
      <c r="N81" s="8">
        <v>2021</v>
      </c>
      <c r="O81" s="8" t="s">
        <v>17</v>
      </c>
      <c r="P81" s="101">
        <v>373214</v>
      </c>
      <c r="Q81" s="7" t="s">
        <v>33</v>
      </c>
      <c r="R81" s="28" t="s">
        <v>145</v>
      </c>
    </row>
    <row r="82" spans="1:18" s="5" customFormat="1" ht="72" x14ac:dyDescent="0.3">
      <c r="A82" s="146"/>
      <c r="B82" s="137"/>
      <c r="C82" s="137"/>
      <c r="D82" s="149"/>
      <c r="E82" s="137"/>
      <c r="F82" s="137"/>
      <c r="G82" s="137"/>
      <c r="H82" s="90" t="s">
        <v>57</v>
      </c>
      <c r="I82" s="7" t="s">
        <v>85</v>
      </c>
      <c r="J82" s="140"/>
      <c r="K82" s="143"/>
      <c r="L82" s="9" t="s">
        <v>18</v>
      </c>
      <c r="M82" s="9">
        <v>0</v>
      </c>
      <c r="N82" s="9">
        <v>2021</v>
      </c>
      <c r="O82" s="9" t="s">
        <v>17</v>
      </c>
      <c r="P82" s="13">
        <v>1</v>
      </c>
      <c r="Q82" s="7" t="s">
        <v>33</v>
      </c>
      <c r="R82" s="28" t="s">
        <v>176</v>
      </c>
    </row>
    <row r="83" spans="1:18" s="5" customFormat="1" ht="105.6" customHeight="1" thickBot="1" x14ac:dyDescent="0.35">
      <c r="A83" s="146"/>
      <c r="B83" s="137"/>
      <c r="C83" s="137"/>
      <c r="D83" s="149"/>
      <c r="E83" s="137"/>
      <c r="F83" s="137"/>
      <c r="G83" s="137"/>
      <c r="H83" s="91" t="s">
        <v>95</v>
      </c>
      <c r="I83" s="78" t="s">
        <v>72</v>
      </c>
      <c r="J83" s="140"/>
      <c r="K83" s="143"/>
      <c r="L83" s="95" t="s">
        <v>121</v>
      </c>
      <c r="M83" s="86">
        <v>0</v>
      </c>
      <c r="N83" s="87">
        <v>2021</v>
      </c>
      <c r="O83" s="88" t="s">
        <v>17</v>
      </c>
      <c r="P83" s="86">
        <v>1</v>
      </c>
      <c r="Q83" s="40" t="s">
        <v>33</v>
      </c>
      <c r="R83" s="33" t="s">
        <v>158</v>
      </c>
    </row>
    <row r="84" spans="1:18" s="5" customFormat="1" ht="109.5" customHeight="1" x14ac:dyDescent="0.3">
      <c r="A84" s="146"/>
      <c r="B84" s="136">
        <f>F84</f>
        <v>412500</v>
      </c>
      <c r="C84" s="136">
        <v>412500</v>
      </c>
      <c r="D84" s="149"/>
      <c r="E84" s="136">
        <f>0</f>
        <v>0</v>
      </c>
      <c r="F84" s="136">
        <f>C84+E84</f>
        <v>412500</v>
      </c>
      <c r="G84" s="136">
        <f>F84</f>
        <v>412500</v>
      </c>
      <c r="H84" s="80" t="s">
        <v>29</v>
      </c>
      <c r="I84" s="43" t="s">
        <v>81</v>
      </c>
      <c r="J84" s="139" t="s">
        <v>63</v>
      </c>
      <c r="K84" s="142" t="s">
        <v>62</v>
      </c>
      <c r="L84" s="41" t="s">
        <v>18</v>
      </c>
      <c r="M84" s="41">
        <v>0</v>
      </c>
      <c r="N84" s="41" t="s">
        <v>17</v>
      </c>
      <c r="O84" s="41">
        <v>0</v>
      </c>
      <c r="P84" s="42">
        <v>1</v>
      </c>
      <c r="Q84" s="43" t="s">
        <v>30</v>
      </c>
      <c r="R84" s="44" t="s">
        <v>159</v>
      </c>
    </row>
    <row r="85" spans="1:18" s="5" customFormat="1" ht="53.85" customHeight="1" x14ac:dyDescent="0.3">
      <c r="A85" s="146"/>
      <c r="B85" s="137"/>
      <c r="C85" s="137"/>
      <c r="D85" s="149"/>
      <c r="E85" s="137"/>
      <c r="F85" s="137"/>
      <c r="G85" s="137"/>
      <c r="H85" s="29" t="s">
        <v>55</v>
      </c>
      <c r="I85" s="7" t="s">
        <v>31</v>
      </c>
      <c r="J85" s="140"/>
      <c r="K85" s="143"/>
      <c r="L85" s="3" t="s">
        <v>18</v>
      </c>
      <c r="M85" s="9">
        <v>0</v>
      </c>
      <c r="N85" s="9" t="s">
        <v>17</v>
      </c>
      <c r="O85" s="9">
        <v>0</v>
      </c>
      <c r="P85" s="36">
        <v>1</v>
      </c>
      <c r="Q85" s="7" t="s">
        <v>33</v>
      </c>
      <c r="R85" s="28" t="s">
        <v>161</v>
      </c>
    </row>
    <row r="86" spans="1:18" s="5" customFormat="1" ht="103.5" customHeight="1" x14ac:dyDescent="0.3">
      <c r="A86" s="146"/>
      <c r="B86" s="137"/>
      <c r="C86" s="137"/>
      <c r="D86" s="149"/>
      <c r="E86" s="137"/>
      <c r="F86" s="137"/>
      <c r="G86" s="137"/>
      <c r="H86" s="81" t="s">
        <v>77</v>
      </c>
      <c r="I86" s="4" t="s">
        <v>115</v>
      </c>
      <c r="J86" s="140"/>
      <c r="K86" s="143"/>
      <c r="L86" s="9" t="s">
        <v>18</v>
      </c>
      <c r="M86" s="9">
        <v>0</v>
      </c>
      <c r="N86" s="9" t="s">
        <v>17</v>
      </c>
      <c r="O86" s="9">
        <v>0</v>
      </c>
      <c r="P86" s="36">
        <v>1</v>
      </c>
      <c r="Q86" s="7" t="s">
        <v>33</v>
      </c>
      <c r="R86" s="28" t="s">
        <v>180</v>
      </c>
    </row>
    <row r="87" spans="1:18" s="5" customFormat="1" ht="100.5" customHeight="1" x14ac:dyDescent="0.3">
      <c r="A87" s="146"/>
      <c r="B87" s="137"/>
      <c r="C87" s="137"/>
      <c r="D87" s="149"/>
      <c r="E87" s="137"/>
      <c r="F87" s="137"/>
      <c r="G87" s="137"/>
      <c r="H87" s="81" t="s">
        <v>56</v>
      </c>
      <c r="I87" s="4" t="s">
        <v>82</v>
      </c>
      <c r="J87" s="140"/>
      <c r="K87" s="143"/>
      <c r="L87" s="3" t="s">
        <v>75</v>
      </c>
      <c r="M87" s="8">
        <v>0</v>
      </c>
      <c r="N87" s="8">
        <v>2021</v>
      </c>
      <c r="O87" s="8" t="s">
        <v>17</v>
      </c>
      <c r="P87" s="101">
        <v>373214</v>
      </c>
      <c r="Q87" s="7" t="s">
        <v>33</v>
      </c>
      <c r="R87" s="28" t="s">
        <v>145</v>
      </c>
    </row>
    <row r="88" spans="1:18" s="5" customFormat="1" ht="109.5" customHeight="1" x14ac:dyDescent="0.3">
      <c r="A88" s="146"/>
      <c r="B88" s="137"/>
      <c r="C88" s="137"/>
      <c r="D88" s="149"/>
      <c r="E88" s="137"/>
      <c r="F88" s="137"/>
      <c r="G88" s="137"/>
      <c r="H88" s="90" t="s">
        <v>57</v>
      </c>
      <c r="I88" s="7" t="s">
        <v>85</v>
      </c>
      <c r="J88" s="140"/>
      <c r="K88" s="143"/>
      <c r="L88" s="9" t="s">
        <v>18</v>
      </c>
      <c r="M88" s="9">
        <v>0</v>
      </c>
      <c r="N88" s="9">
        <v>2021</v>
      </c>
      <c r="O88" s="9" t="s">
        <v>17</v>
      </c>
      <c r="P88" s="13">
        <v>1</v>
      </c>
      <c r="Q88" s="7" t="s">
        <v>33</v>
      </c>
      <c r="R88" s="28" t="s">
        <v>176</v>
      </c>
    </row>
    <row r="89" spans="1:18" s="5" customFormat="1" ht="95.85" customHeight="1" thickBot="1" x14ac:dyDescent="0.35">
      <c r="A89" s="146"/>
      <c r="B89" s="138"/>
      <c r="C89" s="138"/>
      <c r="D89" s="150"/>
      <c r="E89" s="138"/>
      <c r="F89" s="138"/>
      <c r="G89" s="138"/>
      <c r="H89" s="104" t="s">
        <v>95</v>
      </c>
      <c r="I89" s="79" t="s">
        <v>72</v>
      </c>
      <c r="J89" s="141"/>
      <c r="K89" s="144"/>
      <c r="L89" s="95" t="s">
        <v>121</v>
      </c>
      <c r="M89" s="86">
        <v>0</v>
      </c>
      <c r="N89" s="87">
        <v>2021</v>
      </c>
      <c r="O89" s="88" t="s">
        <v>17</v>
      </c>
      <c r="P89" s="86">
        <v>1</v>
      </c>
      <c r="Q89" s="40" t="s">
        <v>33</v>
      </c>
      <c r="R89" s="33" t="s">
        <v>158</v>
      </c>
    </row>
    <row r="90" spans="1:18" s="5" customFormat="1" ht="103.5" customHeight="1" x14ac:dyDescent="0.3">
      <c r="A90" s="146"/>
      <c r="B90" s="137">
        <f>F90</f>
        <v>412500</v>
      </c>
      <c r="C90" s="137">
        <v>412500</v>
      </c>
      <c r="D90" s="149" t="s">
        <v>65</v>
      </c>
      <c r="E90" s="137">
        <f>0</f>
        <v>0</v>
      </c>
      <c r="F90" s="137">
        <f>C90+E90</f>
        <v>412500</v>
      </c>
      <c r="G90" s="137">
        <f>F90</f>
        <v>412500</v>
      </c>
      <c r="H90" s="80" t="s">
        <v>29</v>
      </c>
      <c r="I90" s="43" t="s">
        <v>81</v>
      </c>
      <c r="J90" s="139" t="s">
        <v>61</v>
      </c>
      <c r="K90" s="142" t="s">
        <v>62</v>
      </c>
      <c r="L90" s="41" t="s">
        <v>18</v>
      </c>
      <c r="M90" s="41">
        <v>0</v>
      </c>
      <c r="N90" s="41" t="s">
        <v>17</v>
      </c>
      <c r="O90" s="41">
        <v>0</v>
      </c>
      <c r="P90" s="42">
        <v>1</v>
      </c>
      <c r="Q90" s="43" t="s">
        <v>30</v>
      </c>
      <c r="R90" s="44" t="s">
        <v>159</v>
      </c>
    </row>
    <row r="91" spans="1:18" s="5" customFormat="1" ht="55.5" customHeight="1" x14ac:dyDescent="0.3">
      <c r="A91" s="146"/>
      <c r="B91" s="137"/>
      <c r="C91" s="137"/>
      <c r="D91" s="149"/>
      <c r="E91" s="137"/>
      <c r="F91" s="137"/>
      <c r="G91" s="137"/>
      <c r="H91" s="29" t="s">
        <v>55</v>
      </c>
      <c r="I91" s="7" t="s">
        <v>31</v>
      </c>
      <c r="J91" s="140"/>
      <c r="K91" s="143"/>
      <c r="L91" s="9" t="s">
        <v>18</v>
      </c>
      <c r="M91" s="9">
        <v>0</v>
      </c>
      <c r="N91" s="9" t="s">
        <v>17</v>
      </c>
      <c r="O91" s="9">
        <v>0</v>
      </c>
      <c r="P91" s="36">
        <v>1</v>
      </c>
      <c r="Q91" s="7" t="s">
        <v>33</v>
      </c>
      <c r="R91" s="28" t="s">
        <v>156</v>
      </c>
    </row>
    <row r="92" spans="1:18" s="5" customFormat="1" ht="98.85" customHeight="1" x14ac:dyDescent="0.3">
      <c r="A92" s="146"/>
      <c r="B92" s="137"/>
      <c r="C92" s="137"/>
      <c r="D92" s="149"/>
      <c r="E92" s="137"/>
      <c r="F92" s="137"/>
      <c r="G92" s="137"/>
      <c r="H92" s="81" t="s">
        <v>77</v>
      </c>
      <c r="I92" s="4" t="s">
        <v>115</v>
      </c>
      <c r="J92" s="140"/>
      <c r="K92" s="143"/>
      <c r="L92" s="9" t="s">
        <v>18</v>
      </c>
      <c r="M92" s="9">
        <v>0</v>
      </c>
      <c r="N92" s="9" t="s">
        <v>17</v>
      </c>
      <c r="O92" s="9">
        <v>0</v>
      </c>
      <c r="P92" s="36">
        <v>1</v>
      </c>
      <c r="Q92" s="7" t="s">
        <v>33</v>
      </c>
      <c r="R92" s="28" t="s">
        <v>181</v>
      </c>
    </row>
    <row r="93" spans="1:18" s="5" customFormat="1" ht="101.85" customHeight="1" x14ac:dyDescent="0.3">
      <c r="A93" s="146"/>
      <c r="B93" s="137"/>
      <c r="C93" s="137"/>
      <c r="D93" s="149"/>
      <c r="E93" s="137"/>
      <c r="F93" s="137"/>
      <c r="G93" s="137"/>
      <c r="H93" s="81" t="s">
        <v>56</v>
      </c>
      <c r="I93" s="4" t="s">
        <v>82</v>
      </c>
      <c r="J93" s="140"/>
      <c r="K93" s="143"/>
      <c r="L93" s="3" t="s">
        <v>75</v>
      </c>
      <c r="M93" s="8">
        <v>0</v>
      </c>
      <c r="N93" s="8">
        <v>2021</v>
      </c>
      <c r="O93" s="8" t="s">
        <v>17</v>
      </c>
      <c r="P93" s="101">
        <v>176786</v>
      </c>
      <c r="Q93" s="7" t="s">
        <v>33</v>
      </c>
      <c r="R93" s="28" t="s">
        <v>123</v>
      </c>
    </row>
    <row r="94" spans="1:18" s="5" customFormat="1" ht="105.6" customHeight="1" x14ac:dyDescent="0.3">
      <c r="A94" s="146"/>
      <c r="B94" s="137"/>
      <c r="C94" s="137"/>
      <c r="D94" s="149"/>
      <c r="E94" s="137"/>
      <c r="F94" s="137"/>
      <c r="G94" s="137"/>
      <c r="H94" s="90" t="s">
        <v>70</v>
      </c>
      <c r="I94" s="7" t="s">
        <v>71</v>
      </c>
      <c r="J94" s="140"/>
      <c r="K94" s="143"/>
      <c r="L94" s="9" t="s">
        <v>18</v>
      </c>
      <c r="M94" s="9">
        <v>0</v>
      </c>
      <c r="N94" s="9">
        <v>2021</v>
      </c>
      <c r="O94" s="9" t="s">
        <v>17</v>
      </c>
      <c r="P94" s="13">
        <v>1</v>
      </c>
      <c r="Q94" s="7" t="s">
        <v>33</v>
      </c>
      <c r="R94" s="28" t="s">
        <v>178</v>
      </c>
    </row>
    <row r="95" spans="1:18" s="5" customFormat="1" ht="98.85" customHeight="1" thickBot="1" x14ac:dyDescent="0.35">
      <c r="A95" s="146"/>
      <c r="B95" s="137"/>
      <c r="C95" s="137"/>
      <c r="D95" s="149"/>
      <c r="E95" s="137"/>
      <c r="F95" s="137"/>
      <c r="G95" s="137"/>
      <c r="H95" s="104" t="s">
        <v>95</v>
      </c>
      <c r="I95" s="79" t="s">
        <v>72</v>
      </c>
      <c r="J95" s="141"/>
      <c r="K95" s="144"/>
      <c r="L95" s="95" t="s">
        <v>121</v>
      </c>
      <c r="M95" s="86">
        <v>0</v>
      </c>
      <c r="N95" s="87">
        <v>2021</v>
      </c>
      <c r="O95" s="88" t="s">
        <v>17</v>
      </c>
      <c r="P95" s="86">
        <v>1</v>
      </c>
      <c r="Q95" s="40" t="s">
        <v>33</v>
      </c>
      <c r="R95" s="33" t="s">
        <v>158</v>
      </c>
    </row>
    <row r="96" spans="1:18" s="5" customFormat="1" ht="104.1" customHeight="1" x14ac:dyDescent="0.3">
      <c r="A96" s="146"/>
      <c r="B96" s="136">
        <f>F96</f>
        <v>412500</v>
      </c>
      <c r="C96" s="136">
        <v>412500</v>
      </c>
      <c r="D96" s="149"/>
      <c r="E96" s="136">
        <f>0</f>
        <v>0</v>
      </c>
      <c r="F96" s="136">
        <f>C96+E96</f>
        <v>412500</v>
      </c>
      <c r="G96" s="136">
        <f>F96</f>
        <v>412500</v>
      </c>
      <c r="H96" s="54" t="s">
        <v>29</v>
      </c>
      <c r="I96" s="4" t="s">
        <v>81</v>
      </c>
      <c r="J96" s="140" t="s">
        <v>63</v>
      </c>
      <c r="K96" s="143" t="s">
        <v>62</v>
      </c>
      <c r="L96" s="3" t="s">
        <v>18</v>
      </c>
      <c r="M96" s="3">
        <v>0</v>
      </c>
      <c r="N96" s="41" t="s">
        <v>17</v>
      </c>
      <c r="O96" s="3">
        <v>0</v>
      </c>
      <c r="P96" s="6">
        <v>1</v>
      </c>
      <c r="Q96" s="4" t="s">
        <v>30</v>
      </c>
      <c r="R96" s="12" t="s">
        <v>159</v>
      </c>
    </row>
    <row r="97" spans="1:18" s="5" customFormat="1" ht="68.099999999999994" customHeight="1" x14ac:dyDescent="0.3">
      <c r="A97" s="146"/>
      <c r="B97" s="137"/>
      <c r="C97" s="137"/>
      <c r="D97" s="149"/>
      <c r="E97" s="137"/>
      <c r="F97" s="137"/>
      <c r="G97" s="137"/>
      <c r="H97" s="29" t="s">
        <v>55</v>
      </c>
      <c r="I97" s="7" t="s">
        <v>31</v>
      </c>
      <c r="J97" s="140"/>
      <c r="K97" s="143"/>
      <c r="L97" s="9" t="s">
        <v>18</v>
      </c>
      <c r="M97" s="9">
        <v>0</v>
      </c>
      <c r="N97" s="9" t="s">
        <v>17</v>
      </c>
      <c r="O97" s="9">
        <v>0</v>
      </c>
      <c r="P97" s="36">
        <v>1</v>
      </c>
      <c r="Q97" s="7" t="s">
        <v>33</v>
      </c>
      <c r="R97" s="28" t="s">
        <v>156</v>
      </c>
    </row>
    <row r="98" spans="1:18" s="5" customFormat="1" ht="103.35" customHeight="1" x14ac:dyDescent="0.3">
      <c r="A98" s="146"/>
      <c r="B98" s="137"/>
      <c r="C98" s="137"/>
      <c r="D98" s="149"/>
      <c r="E98" s="137"/>
      <c r="F98" s="137"/>
      <c r="G98" s="137"/>
      <c r="H98" s="81" t="s">
        <v>77</v>
      </c>
      <c r="I98" s="4" t="s">
        <v>115</v>
      </c>
      <c r="J98" s="140"/>
      <c r="K98" s="143"/>
      <c r="L98" s="9" t="s">
        <v>18</v>
      </c>
      <c r="M98" s="9">
        <v>0</v>
      </c>
      <c r="N98" s="9" t="s">
        <v>17</v>
      </c>
      <c r="O98" s="9">
        <v>0</v>
      </c>
      <c r="P98" s="36">
        <v>1</v>
      </c>
      <c r="Q98" s="7" t="s">
        <v>33</v>
      </c>
      <c r="R98" s="28" t="s">
        <v>181</v>
      </c>
    </row>
    <row r="99" spans="1:18" s="5" customFormat="1" ht="100.35" customHeight="1" x14ac:dyDescent="0.3">
      <c r="A99" s="146"/>
      <c r="B99" s="137"/>
      <c r="C99" s="137"/>
      <c r="D99" s="149"/>
      <c r="E99" s="137"/>
      <c r="F99" s="137"/>
      <c r="G99" s="137"/>
      <c r="H99" s="81" t="s">
        <v>56</v>
      </c>
      <c r="I99" s="4" t="s">
        <v>82</v>
      </c>
      <c r="J99" s="140"/>
      <c r="K99" s="143"/>
      <c r="L99" s="3" t="s">
        <v>75</v>
      </c>
      <c r="M99" s="8">
        <v>0</v>
      </c>
      <c r="N99" s="8">
        <v>2021</v>
      </c>
      <c r="O99" s="8" t="s">
        <v>17</v>
      </c>
      <c r="P99" s="101">
        <v>176786</v>
      </c>
      <c r="Q99" s="7" t="s">
        <v>33</v>
      </c>
      <c r="R99" s="28" t="s">
        <v>123</v>
      </c>
    </row>
    <row r="100" spans="1:18" s="5" customFormat="1" ht="128.1" customHeight="1" x14ac:dyDescent="0.3">
      <c r="A100" s="146"/>
      <c r="B100" s="137"/>
      <c r="C100" s="137"/>
      <c r="D100" s="149"/>
      <c r="E100" s="137"/>
      <c r="F100" s="137"/>
      <c r="G100" s="137"/>
      <c r="H100" s="2" t="s">
        <v>70</v>
      </c>
      <c r="I100" s="7" t="s">
        <v>71</v>
      </c>
      <c r="J100" s="140"/>
      <c r="K100" s="143"/>
      <c r="L100" s="9" t="s">
        <v>18</v>
      </c>
      <c r="M100" s="9">
        <v>0</v>
      </c>
      <c r="N100" s="9">
        <v>2021</v>
      </c>
      <c r="O100" s="9" t="s">
        <v>17</v>
      </c>
      <c r="P100" s="13">
        <v>1</v>
      </c>
      <c r="Q100" s="7" t="s">
        <v>33</v>
      </c>
      <c r="R100" s="28" t="s">
        <v>178</v>
      </c>
    </row>
    <row r="101" spans="1:18" s="5" customFormat="1" ht="108" customHeight="1" thickBot="1" x14ac:dyDescent="0.35">
      <c r="A101" s="146"/>
      <c r="B101" s="137"/>
      <c r="C101" s="137"/>
      <c r="D101" s="149"/>
      <c r="E101" s="137"/>
      <c r="F101" s="137"/>
      <c r="G101" s="137"/>
      <c r="H101" s="91" t="s">
        <v>95</v>
      </c>
      <c r="I101" s="78" t="s">
        <v>72</v>
      </c>
      <c r="J101" s="140"/>
      <c r="K101" s="143"/>
      <c r="L101" s="95" t="s">
        <v>121</v>
      </c>
      <c r="M101" s="86">
        <v>0</v>
      </c>
      <c r="N101" s="87">
        <v>2021</v>
      </c>
      <c r="O101" s="88" t="s">
        <v>17</v>
      </c>
      <c r="P101" s="86">
        <v>1</v>
      </c>
      <c r="Q101" s="40" t="s">
        <v>33</v>
      </c>
      <c r="R101" s="33" t="s">
        <v>158</v>
      </c>
    </row>
    <row r="102" spans="1:18" s="5" customFormat="1" ht="86.1" customHeight="1" x14ac:dyDescent="0.3">
      <c r="A102" s="146"/>
      <c r="B102" s="136">
        <f>F102</f>
        <v>412500</v>
      </c>
      <c r="C102" s="136">
        <v>412500</v>
      </c>
      <c r="D102" s="148" t="s">
        <v>66</v>
      </c>
      <c r="E102" s="136">
        <f>0</f>
        <v>0</v>
      </c>
      <c r="F102" s="136">
        <f>C102+E102</f>
        <v>412500</v>
      </c>
      <c r="G102" s="136">
        <f>F102</f>
        <v>412500</v>
      </c>
      <c r="H102" s="105" t="s">
        <v>29</v>
      </c>
      <c r="I102" s="97" t="s">
        <v>81</v>
      </c>
      <c r="J102" s="139" t="s">
        <v>61</v>
      </c>
      <c r="K102" s="142" t="s">
        <v>62</v>
      </c>
      <c r="L102" s="8" t="s">
        <v>18</v>
      </c>
      <c r="M102" s="3">
        <v>0</v>
      </c>
      <c r="N102" s="41" t="s">
        <v>17</v>
      </c>
      <c r="O102" s="3">
        <v>0</v>
      </c>
      <c r="P102" s="6">
        <v>1</v>
      </c>
      <c r="Q102" s="4" t="s">
        <v>30</v>
      </c>
      <c r="R102" s="12" t="s">
        <v>157</v>
      </c>
    </row>
    <row r="103" spans="1:18" s="5" customFormat="1" ht="54" customHeight="1" x14ac:dyDescent="0.3">
      <c r="A103" s="146"/>
      <c r="B103" s="137"/>
      <c r="C103" s="137"/>
      <c r="D103" s="149"/>
      <c r="E103" s="137"/>
      <c r="F103" s="137"/>
      <c r="G103" s="137"/>
      <c r="H103" s="29" t="s">
        <v>55</v>
      </c>
      <c r="I103" s="7" t="s">
        <v>31</v>
      </c>
      <c r="J103" s="140"/>
      <c r="K103" s="143"/>
      <c r="L103" s="9" t="s">
        <v>18</v>
      </c>
      <c r="M103" s="9">
        <v>0</v>
      </c>
      <c r="N103" s="9" t="s">
        <v>17</v>
      </c>
      <c r="O103" s="9">
        <v>0</v>
      </c>
      <c r="P103" s="36">
        <v>1</v>
      </c>
      <c r="Q103" s="7" t="s">
        <v>33</v>
      </c>
      <c r="R103" s="28" t="s">
        <v>156</v>
      </c>
    </row>
    <row r="104" spans="1:18" s="5" customFormat="1" ht="91.35" customHeight="1" x14ac:dyDescent="0.3">
      <c r="A104" s="146"/>
      <c r="B104" s="137"/>
      <c r="C104" s="137"/>
      <c r="D104" s="149"/>
      <c r="E104" s="137"/>
      <c r="F104" s="137"/>
      <c r="G104" s="137"/>
      <c r="H104" s="29" t="s">
        <v>83</v>
      </c>
      <c r="I104" s="7" t="s">
        <v>119</v>
      </c>
      <c r="J104" s="140"/>
      <c r="K104" s="143"/>
      <c r="L104" s="9" t="s">
        <v>18</v>
      </c>
      <c r="M104" s="9">
        <v>0</v>
      </c>
      <c r="N104" s="9" t="s">
        <v>17</v>
      </c>
      <c r="O104" s="9">
        <v>0</v>
      </c>
      <c r="P104" s="36">
        <v>1</v>
      </c>
      <c r="Q104" s="7" t="s">
        <v>33</v>
      </c>
      <c r="R104" s="28" t="s">
        <v>181</v>
      </c>
    </row>
    <row r="105" spans="1:18" s="5" customFormat="1" ht="102" customHeight="1" x14ac:dyDescent="0.3">
      <c r="A105" s="146"/>
      <c r="B105" s="137"/>
      <c r="C105" s="137"/>
      <c r="D105" s="149"/>
      <c r="E105" s="137"/>
      <c r="F105" s="137"/>
      <c r="G105" s="137"/>
      <c r="H105" s="29" t="s">
        <v>56</v>
      </c>
      <c r="I105" s="7" t="s">
        <v>82</v>
      </c>
      <c r="J105" s="140"/>
      <c r="K105" s="143"/>
      <c r="L105" s="9" t="s">
        <v>75</v>
      </c>
      <c r="M105" s="8">
        <v>0</v>
      </c>
      <c r="N105" s="8">
        <v>2021</v>
      </c>
      <c r="O105" s="8" t="s">
        <v>17</v>
      </c>
      <c r="P105" s="101">
        <v>373214</v>
      </c>
      <c r="Q105" s="7" t="s">
        <v>33</v>
      </c>
      <c r="R105" s="28" t="s">
        <v>145</v>
      </c>
    </row>
    <row r="106" spans="1:18" s="5" customFormat="1" ht="124.35" customHeight="1" x14ac:dyDescent="0.3">
      <c r="A106" s="146"/>
      <c r="B106" s="137"/>
      <c r="C106" s="137"/>
      <c r="D106" s="149"/>
      <c r="E106" s="137"/>
      <c r="F106" s="137"/>
      <c r="G106" s="137"/>
      <c r="H106" s="90" t="s">
        <v>57</v>
      </c>
      <c r="I106" s="7" t="s">
        <v>85</v>
      </c>
      <c r="J106" s="140"/>
      <c r="K106" s="143"/>
      <c r="L106" s="9" t="s">
        <v>18</v>
      </c>
      <c r="M106" s="9">
        <v>0</v>
      </c>
      <c r="N106" s="9">
        <v>2021</v>
      </c>
      <c r="O106" s="9" t="s">
        <v>17</v>
      </c>
      <c r="P106" s="13">
        <v>1</v>
      </c>
      <c r="Q106" s="7" t="s">
        <v>33</v>
      </c>
      <c r="R106" s="28" t="s">
        <v>176</v>
      </c>
    </row>
    <row r="107" spans="1:18" s="5" customFormat="1" ht="109.35" customHeight="1" thickBot="1" x14ac:dyDescent="0.35">
      <c r="A107" s="146"/>
      <c r="B107" s="137"/>
      <c r="C107" s="137"/>
      <c r="D107" s="149"/>
      <c r="E107" s="137"/>
      <c r="F107" s="137"/>
      <c r="G107" s="137"/>
      <c r="H107" s="29" t="s">
        <v>95</v>
      </c>
      <c r="I107" s="7" t="s">
        <v>72</v>
      </c>
      <c r="J107" s="140"/>
      <c r="K107" s="143"/>
      <c r="L107" s="95" t="s">
        <v>121</v>
      </c>
      <c r="M107" s="86">
        <v>0</v>
      </c>
      <c r="N107" s="87">
        <v>2021</v>
      </c>
      <c r="O107" s="88" t="s">
        <v>17</v>
      </c>
      <c r="P107" s="86">
        <v>1</v>
      </c>
      <c r="Q107" s="40" t="s">
        <v>33</v>
      </c>
      <c r="R107" s="33" t="s">
        <v>158</v>
      </c>
    </row>
    <row r="108" spans="1:18" s="5" customFormat="1" ht="94.35" customHeight="1" x14ac:dyDescent="0.3">
      <c r="A108" s="146"/>
      <c r="B108" s="136">
        <f>F108</f>
        <v>412500</v>
      </c>
      <c r="C108" s="136">
        <v>412500</v>
      </c>
      <c r="D108" s="149"/>
      <c r="E108" s="136">
        <f>0</f>
        <v>0</v>
      </c>
      <c r="F108" s="136">
        <f>C108+E108</f>
        <v>412500</v>
      </c>
      <c r="G108" s="136">
        <f>F108</f>
        <v>412500</v>
      </c>
      <c r="H108" s="105" t="s">
        <v>29</v>
      </c>
      <c r="I108" s="97" t="s">
        <v>81</v>
      </c>
      <c r="J108" s="139" t="s">
        <v>63</v>
      </c>
      <c r="K108" s="142" t="s">
        <v>62</v>
      </c>
      <c r="L108" s="8" t="s">
        <v>18</v>
      </c>
      <c r="M108" s="3">
        <v>0</v>
      </c>
      <c r="N108" s="41" t="s">
        <v>17</v>
      </c>
      <c r="O108" s="3">
        <v>0</v>
      </c>
      <c r="P108" s="6">
        <v>1</v>
      </c>
      <c r="Q108" s="4" t="s">
        <v>30</v>
      </c>
      <c r="R108" s="12" t="s">
        <v>159</v>
      </c>
    </row>
    <row r="109" spans="1:18" s="5" customFormat="1" ht="66" customHeight="1" x14ac:dyDescent="0.3">
      <c r="A109" s="146"/>
      <c r="B109" s="137"/>
      <c r="C109" s="137"/>
      <c r="D109" s="149"/>
      <c r="E109" s="137"/>
      <c r="F109" s="137"/>
      <c r="G109" s="137"/>
      <c r="H109" s="29" t="s">
        <v>55</v>
      </c>
      <c r="I109" s="7" t="s">
        <v>31</v>
      </c>
      <c r="J109" s="140"/>
      <c r="K109" s="143"/>
      <c r="L109" s="9" t="s">
        <v>18</v>
      </c>
      <c r="M109" s="9">
        <v>0</v>
      </c>
      <c r="N109" s="9" t="s">
        <v>17</v>
      </c>
      <c r="O109" s="9">
        <v>0</v>
      </c>
      <c r="P109" s="36">
        <v>1</v>
      </c>
      <c r="Q109" s="7" t="s">
        <v>33</v>
      </c>
      <c r="R109" s="28" t="s">
        <v>156</v>
      </c>
    </row>
    <row r="110" spans="1:18" s="5" customFormat="1" ht="94.35" customHeight="1" x14ac:dyDescent="0.3">
      <c r="A110" s="146"/>
      <c r="B110" s="137"/>
      <c r="C110" s="137"/>
      <c r="D110" s="149"/>
      <c r="E110" s="137"/>
      <c r="F110" s="137"/>
      <c r="G110" s="137"/>
      <c r="H110" s="29" t="s">
        <v>83</v>
      </c>
      <c r="I110" s="7" t="s">
        <v>119</v>
      </c>
      <c r="J110" s="140"/>
      <c r="K110" s="143"/>
      <c r="L110" s="9" t="s">
        <v>18</v>
      </c>
      <c r="M110" s="9">
        <v>0</v>
      </c>
      <c r="N110" s="9" t="s">
        <v>17</v>
      </c>
      <c r="O110" s="9">
        <v>0</v>
      </c>
      <c r="P110" s="36">
        <v>1</v>
      </c>
      <c r="Q110" s="7" t="s">
        <v>33</v>
      </c>
      <c r="R110" s="28" t="s">
        <v>180</v>
      </c>
    </row>
    <row r="111" spans="1:18" s="5" customFormat="1" ht="92.1" customHeight="1" x14ac:dyDescent="0.3">
      <c r="A111" s="146"/>
      <c r="B111" s="137"/>
      <c r="C111" s="137"/>
      <c r="D111" s="149"/>
      <c r="E111" s="137"/>
      <c r="F111" s="137"/>
      <c r="G111" s="137"/>
      <c r="H111" s="29" t="s">
        <v>56</v>
      </c>
      <c r="I111" s="7" t="s">
        <v>82</v>
      </c>
      <c r="J111" s="140"/>
      <c r="K111" s="143"/>
      <c r="L111" s="9" t="s">
        <v>75</v>
      </c>
      <c r="M111" s="8">
        <v>0</v>
      </c>
      <c r="N111" s="8">
        <v>2021</v>
      </c>
      <c r="O111" s="8" t="s">
        <v>17</v>
      </c>
      <c r="P111" s="101">
        <v>373214</v>
      </c>
      <c r="Q111" s="7" t="s">
        <v>33</v>
      </c>
      <c r="R111" s="28" t="s">
        <v>145</v>
      </c>
    </row>
    <row r="112" spans="1:18" s="5" customFormat="1" ht="98.1" customHeight="1" x14ac:dyDescent="0.3">
      <c r="A112" s="146"/>
      <c r="B112" s="137"/>
      <c r="C112" s="137"/>
      <c r="D112" s="149"/>
      <c r="E112" s="137"/>
      <c r="F112" s="137"/>
      <c r="G112" s="137"/>
      <c r="H112" s="90" t="s">
        <v>57</v>
      </c>
      <c r="I112" s="7" t="s">
        <v>85</v>
      </c>
      <c r="J112" s="140"/>
      <c r="K112" s="143"/>
      <c r="L112" s="9" t="s">
        <v>18</v>
      </c>
      <c r="M112" s="9">
        <v>0</v>
      </c>
      <c r="N112" s="9">
        <v>2021</v>
      </c>
      <c r="O112" s="9" t="s">
        <v>17</v>
      </c>
      <c r="P112" s="13">
        <v>1</v>
      </c>
      <c r="Q112" s="7" t="s">
        <v>33</v>
      </c>
      <c r="R112" s="28" t="s">
        <v>176</v>
      </c>
    </row>
    <row r="113" spans="1:18" s="5" customFormat="1" ht="107.1" customHeight="1" thickBot="1" x14ac:dyDescent="0.35">
      <c r="A113" s="146"/>
      <c r="B113" s="137"/>
      <c r="C113" s="137"/>
      <c r="D113" s="149"/>
      <c r="E113" s="137"/>
      <c r="F113" s="137"/>
      <c r="G113" s="137"/>
      <c r="H113" s="29" t="s">
        <v>95</v>
      </c>
      <c r="I113" s="7" t="s">
        <v>72</v>
      </c>
      <c r="J113" s="140"/>
      <c r="K113" s="143"/>
      <c r="L113" s="95" t="s">
        <v>121</v>
      </c>
      <c r="M113" s="86">
        <v>0</v>
      </c>
      <c r="N113" s="87">
        <v>2021</v>
      </c>
      <c r="O113" s="88" t="s">
        <v>17</v>
      </c>
      <c r="P113" s="86">
        <v>1</v>
      </c>
      <c r="Q113" s="72" t="s">
        <v>33</v>
      </c>
      <c r="R113" s="56" t="s">
        <v>158</v>
      </c>
    </row>
    <row r="114" spans="1:18" s="5" customFormat="1" ht="82.35" customHeight="1" x14ac:dyDescent="0.3">
      <c r="A114" s="146"/>
      <c r="B114" s="136">
        <f>F114</f>
        <v>412500</v>
      </c>
      <c r="C114" s="136">
        <v>412500</v>
      </c>
      <c r="D114" s="148" t="s">
        <v>67</v>
      </c>
      <c r="E114" s="136">
        <f>0</f>
        <v>0</v>
      </c>
      <c r="F114" s="136">
        <f>C114+E114</f>
        <v>412500</v>
      </c>
      <c r="G114" s="136">
        <f>F114</f>
        <v>412500</v>
      </c>
      <c r="H114" s="80" t="s">
        <v>29</v>
      </c>
      <c r="I114" s="43" t="s">
        <v>81</v>
      </c>
      <c r="J114" s="139" t="s">
        <v>61</v>
      </c>
      <c r="K114" s="142" t="s">
        <v>62</v>
      </c>
      <c r="L114" s="8" t="s">
        <v>18</v>
      </c>
      <c r="M114" s="3">
        <v>0</v>
      </c>
      <c r="N114" s="3" t="s">
        <v>17</v>
      </c>
      <c r="O114" s="3">
        <v>0</v>
      </c>
      <c r="P114" s="6">
        <v>1</v>
      </c>
      <c r="Q114" s="4" t="s">
        <v>30</v>
      </c>
      <c r="R114" s="12" t="s">
        <v>159</v>
      </c>
    </row>
    <row r="115" spans="1:18" s="5" customFormat="1" ht="68.099999999999994" customHeight="1" x14ac:dyDescent="0.3">
      <c r="A115" s="146"/>
      <c r="B115" s="137"/>
      <c r="C115" s="137"/>
      <c r="D115" s="149"/>
      <c r="E115" s="137"/>
      <c r="F115" s="137"/>
      <c r="G115" s="137"/>
      <c r="H115" s="29" t="s">
        <v>55</v>
      </c>
      <c r="I115" s="7" t="s">
        <v>31</v>
      </c>
      <c r="J115" s="140"/>
      <c r="K115" s="143"/>
      <c r="L115" s="9" t="s">
        <v>18</v>
      </c>
      <c r="M115" s="9">
        <v>0</v>
      </c>
      <c r="N115" s="9" t="s">
        <v>17</v>
      </c>
      <c r="O115" s="9">
        <v>0</v>
      </c>
      <c r="P115" s="36">
        <v>1</v>
      </c>
      <c r="Q115" s="7" t="s">
        <v>33</v>
      </c>
      <c r="R115" s="28" t="s">
        <v>156</v>
      </c>
    </row>
    <row r="116" spans="1:18" s="5" customFormat="1" ht="108" customHeight="1" x14ac:dyDescent="0.3">
      <c r="A116" s="146"/>
      <c r="B116" s="137"/>
      <c r="C116" s="137"/>
      <c r="D116" s="149"/>
      <c r="E116" s="137"/>
      <c r="F116" s="137"/>
      <c r="G116" s="137"/>
      <c r="H116" s="29" t="s">
        <v>83</v>
      </c>
      <c r="I116" s="7" t="s">
        <v>119</v>
      </c>
      <c r="J116" s="140"/>
      <c r="K116" s="143"/>
      <c r="L116" s="9" t="s">
        <v>18</v>
      </c>
      <c r="M116" s="9">
        <v>0</v>
      </c>
      <c r="N116" s="9" t="s">
        <v>17</v>
      </c>
      <c r="O116" s="9">
        <v>0</v>
      </c>
      <c r="P116" s="36">
        <v>1</v>
      </c>
      <c r="Q116" s="7" t="s">
        <v>33</v>
      </c>
      <c r="R116" s="28" t="s">
        <v>180</v>
      </c>
    </row>
    <row r="117" spans="1:18" s="5" customFormat="1" ht="114" customHeight="1" x14ac:dyDescent="0.3">
      <c r="A117" s="146"/>
      <c r="B117" s="137"/>
      <c r="C117" s="137"/>
      <c r="D117" s="149"/>
      <c r="E117" s="137"/>
      <c r="F117" s="137"/>
      <c r="G117" s="137"/>
      <c r="H117" s="81" t="s">
        <v>56</v>
      </c>
      <c r="I117" s="4" t="s">
        <v>82</v>
      </c>
      <c r="J117" s="140"/>
      <c r="K117" s="143"/>
      <c r="L117" s="9" t="s">
        <v>75</v>
      </c>
      <c r="M117" s="8">
        <v>0</v>
      </c>
      <c r="N117" s="8">
        <v>2021</v>
      </c>
      <c r="O117" s="8" t="s">
        <v>17</v>
      </c>
      <c r="P117" s="101">
        <v>176786</v>
      </c>
      <c r="Q117" s="7" t="s">
        <v>33</v>
      </c>
      <c r="R117" s="28" t="s">
        <v>123</v>
      </c>
    </row>
    <row r="118" spans="1:18" s="5" customFormat="1" ht="104.1" customHeight="1" x14ac:dyDescent="0.3">
      <c r="A118" s="146"/>
      <c r="B118" s="137"/>
      <c r="C118" s="137"/>
      <c r="D118" s="149"/>
      <c r="E118" s="137"/>
      <c r="F118" s="137"/>
      <c r="G118" s="137"/>
      <c r="H118" s="2" t="s">
        <v>70</v>
      </c>
      <c r="I118" s="7" t="s">
        <v>71</v>
      </c>
      <c r="J118" s="140"/>
      <c r="K118" s="143"/>
      <c r="L118" s="9" t="s">
        <v>18</v>
      </c>
      <c r="M118" s="9">
        <v>0</v>
      </c>
      <c r="N118" s="9">
        <v>2021</v>
      </c>
      <c r="O118" s="9" t="s">
        <v>17</v>
      </c>
      <c r="P118" s="13">
        <v>1</v>
      </c>
      <c r="Q118" s="7" t="s">
        <v>33</v>
      </c>
      <c r="R118" s="28" t="s">
        <v>182</v>
      </c>
    </row>
    <row r="119" spans="1:18" s="5" customFormat="1" ht="103.35" customHeight="1" thickBot="1" x14ac:dyDescent="0.35">
      <c r="A119" s="146"/>
      <c r="B119" s="137"/>
      <c r="C119" s="137"/>
      <c r="D119" s="149"/>
      <c r="E119" s="137"/>
      <c r="F119" s="137"/>
      <c r="G119" s="137"/>
      <c r="H119" s="91" t="s">
        <v>95</v>
      </c>
      <c r="I119" s="78" t="s">
        <v>72</v>
      </c>
      <c r="J119" s="140"/>
      <c r="K119" s="143"/>
      <c r="L119" s="95" t="s">
        <v>121</v>
      </c>
      <c r="M119" s="86">
        <v>0</v>
      </c>
      <c r="N119" s="87">
        <v>2021</v>
      </c>
      <c r="O119" s="88" t="s">
        <v>17</v>
      </c>
      <c r="P119" s="86">
        <v>1</v>
      </c>
      <c r="Q119" s="40" t="s">
        <v>33</v>
      </c>
      <c r="R119" s="33" t="s">
        <v>158</v>
      </c>
    </row>
    <row r="120" spans="1:18" s="5" customFormat="1" ht="72" customHeight="1" x14ac:dyDescent="0.3">
      <c r="A120" s="146"/>
      <c r="B120" s="136">
        <f>F120</f>
        <v>412500</v>
      </c>
      <c r="C120" s="136">
        <v>412500</v>
      </c>
      <c r="D120" s="149"/>
      <c r="E120" s="136">
        <f>0</f>
        <v>0</v>
      </c>
      <c r="F120" s="136">
        <f>C120+E120</f>
        <v>412500</v>
      </c>
      <c r="G120" s="136">
        <f>F120</f>
        <v>412500</v>
      </c>
      <c r="H120" s="105" t="s">
        <v>29</v>
      </c>
      <c r="I120" s="97" t="s">
        <v>81</v>
      </c>
      <c r="J120" s="139" t="s">
        <v>63</v>
      </c>
      <c r="K120" s="142" t="s">
        <v>62</v>
      </c>
      <c r="L120" s="39" t="s">
        <v>18</v>
      </c>
      <c r="M120" s="41">
        <v>0</v>
      </c>
      <c r="N120" s="41" t="s">
        <v>17</v>
      </c>
      <c r="O120" s="41">
        <v>0</v>
      </c>
      <c r="P120" s="42">
        <v>1</v>
      </c>
      <c r="Q120" s="43" t="s">
        <v>30</v>
      </c>
      <c r="R120" s="44" t="s">
        <v>157</v>
      </c>
    </row>
    <row r="121" spans="1:18" s="5" customFormat="1" ht="62.1" customHeight="1" x14ac:dyDescent="0.3">
      <c r="A121" s="146"/>
      <c r="B121" s="137"/>
      <c r="C121" s="137"/>
      <c r="D121" s="149"/>
      <c r="E121" s="137"/>
      <c r="F121" s="137"/>
      <c r="G121" s="137"/>
      <c r="H121" s="29" t="s">
        <v>55</v>
      </c>
      <c r="I121" s="7" t="s">
        <v>31</v>
      </c>
      <c r="J121" s="140"/>
      <c r="K121" s="143"/>
      <c r="L121" s="9" t="s">
        <v>18</v>
      </c>
      <c r="M121" s="9">
        <v>0</v>
      </c>
      <c r="N121" s="9" t="s">
        <v>17</v>
      </c>
      <c r="O121" s="9">
        <v>0</v>
      </c>
      <c r="P121" s="36">
        <v>1</v>
      </c>
      <c r="Q121" s="7" t="s">
        <v>33</v>
      </c>
      <c r="R121" s="28" t="s">
        <v>156</v>
      </c>
    </row>
    <row r="122" spans="1:18" s="5" customFormat="1" ht="106.35" customHeight="1" x14ac:dyDescent="0.3">
      <c r="A122" s="146"/>
      <c r="B122" s="137"/>
      <c r="C122" s="137"/>
      <c r="D122" s="149"/>
      <c r="E122" s="137"/>
      <c r="F122" s="137"/>
      <c r="G122" s="137"/>
      <c r="H122" s="29" t="s">
        <v>83</v>
      </c>
      <c r="I122" s="7" t="s">
        <v>117</v>
      </c>
      <c r="J122" s="140"/>
      <c r="K122" s="143"/>
      <c r="L122" s="9" t="s">
        <v>18</v>
      </c>
      <c r="M122" s="9">
        <v>0</v>
      </c>
      <c r="N122" s="9" t="s">
        <v>17</v>
      </c>
      <c r="O122" s="9">
        <v>0</v>
      </c>
      <c r="P122" s="36">
        <v>1</v>
      </c>
      <c r="Q122" s="7" t="s">
        <v>33</v>
      </c>
      <c r="R122" s="28" t="s">
        <v>181</v>
      </c>
    </row>
    <row r="123" spans="1:18" s="5" customFormat="1" ht="102" customHeight="1" x14ac:dyDescent="0.3">
      <c r="A123" s="146"/>
      <c r="B123" s="137"/>
      <c r="C123" s="137"/>
      <c r="D123" s="149"/>
      <c r="E123" s="137"/>
      <c r="F123" s="137"/>
      <c r="G123" s="137"/>
      <c r="H123" s="29" t="s">
        <v>56</v>
      </c>
      <c r="I123" s="7" t="s">
        <v>82</v>
      </c>
      <c r="J123" s="140"/>
      <c r="K123" s="143"/>
      <c r="L123" s="9" t="s">
        <v>75</v>
      </c>
      <c r="M123" s="8">
        <v>0</v>
      </c>
      <c r="N123" s="8">
        <v>2021</v>
      </c>
      <c r="O123" s="8" t="s">
        <v>17</v>
      </c>
      <c r="P123" s="101">
        <v>176786</v>
      </c>
      <c r="Q123" s="7" t="s">
        <v>33</v>
      </c>
      <c r="R123" s="28" t="s">
        <v>123</v>
      </c>
    </row>
    <row r="124" spans="1:18" s="5" customFormat="1" ht="105" customHeight="1" x14ac:dyDescent="0.3">
      <c r="A124" s="146"/>
      <c r="B124" s="137"/>
      <c r="C124" s="137"/>
      <c r="D124" s="149"/>
      <c r="E124" s="137"/>
      <c r="F124" s="137"/>
      <c r="G124" s="137"/>
      <c r="H124" s="9" t="s">
        <v>70</v>
      </c>
      <c r="I124" s="7" t="s">
        <v>71</v>
      </c>
      <c r="J124" s="140"/>
      <c r="K124" s="143"/>
      <c r="L124" s="9" t="s">
        <v>18</v>
      </c>
      <c r="M124" s="9">
        <v>0</v>
      </c>
      <c r="N124" s="9">
        <v>2021</v>
      </c>
      <c r="O124" s="9" t="s">
        <v>17</v>
      </c>
      <c r="P124" s="13">
        <v>1</v>
      </c>
      <c r="Q124" s="7" t="s">
        <v>33</v>
      </c>
      <c r="R124" s="28" t="s">
        <v>182</v>
      </c>
    </row>
    <row r="125" spans="1:18" s="5" customFormat="1" ht="109.35" customHeight="1" thickBot="1" x14ac:dyDescent="0.35">
      <c r="A125" s="146"/>
      <c r="B125" s="138"/>
      <c r="C125" s="138"/>
      <c r="D125" s="149"/>
      <c r="E125" s="137"/>
      <c r="F125" s="137"/>
      <c r="G125" s="137"/>
      <c r="H125" s="84" t="s">
        <v>95</v>
      </c>
      <c r="I125" s="79" t="s">
        <v>72</v>
      </c>
      <c r="J125" s="141"/>
      <c r="K125" s="144"/>
      <c r="L125" s="85" t="s">
        <v>121</v>
      </c>
      <c r="M125" s="86">
        <v>0</v>
      </c>
      <c r="N125" s="87">
        <v>2021</v>
      </c>
      <c r="O125" s="88" t="s">
        <v>17</v>
      </c>
      <c r="P125" s="86">
        <v>1</v>
      </c>
      <c r="Q125" s="40" t="s">
        <v>33</v>
      </c>
      <c r="R125" s="33" t="s">
        <v>158</v>
      </c>
    </row>
    <row r="126" spans="1:18" s="5" customFormat="1" ht="82.35" customHeight="1" x14ac:dyDescent="0.3">
      <c r="A126" s="146"/>
      <c r="B126" s="137">
        <f>F126</f>
        <v>425000</v>
      </c>
      <c r="C126" s="137">
        <v>425000</v>
      </c>
      <c r="D126" s="148" t="s">
        <v>68</v>
      </c>
      <c r="E126" s="136">
        <f>0</f>
        <v>0</v>
      </c>
      <c r="F126" s="136">
        <f>C126+E126</f>
        <v>425000</v>
      </c>
      <c r="G126" s="136">
        <f>F126</f>
        <v>425000</v>
      </c>
      <c r="H126" s="54" t="s">
        <v>29</v>
      </c>
      <c r="I126" s="4" t="s">
        <v>81</v>
      </c>
      <c r="J126" s="140" t="s">
        <v>61</v>
      </c>
      <c r="K126" s="143" t="s">
        <v>62</v>
      </c>
      <c r="L126" s="3" t="s">
        <v>18</v>
      </c>
      <c r="M126" s="3">
        <v>0</v>
      </c>
      <c r="N126" s="41" t="s">
        <v>17</v>
      </c>
      <c r="O126" s="3">
        <v>0</v>
      </c>
      <c r="P126" s="6">
        <v>1</v>
      </c>
      <c r="Q126" s="4" t="s">
        <v>30</v>
      </c>
      <c r="R126" s="12" t="s">
        <v>157</v>
      </c>
    </row>
    <row r="127" spans="1:18" s="5" customFormat="1" ht="60" customHeight="1" x14ac:dyDescent="0.3">
      <c r="A127" s="146"/>
      <c r="B127" s="137"/>
      <c r="C127" s="137"/>
      <c r="D127" s="149"/>
      <c r="E127" s="137"/>
      <c r="F127" s="137"/>
      <c r="G127" s="137"/>
      <c r="H127" s="29" t="s">
        <v>55</v>
      </c>
      <c r="I127" s="7" t="s">
        <v>31</v>
      </c>
      <c r="J127" s="140"/>
      <c r="K127" s="143"/>
      <c r="L127" s="3" t="s">
        <v>18</v>
      </c>
      <c r="M127" s="9">
        <v>0</v>
      </c>
      <c r="N127" s="9" t="s">
        <v>17</v>
      </c>
      <c r="O127" s="9">
        <v>0</v>
      </c>
      <c r="P127" s="36">
        <v>1</v>
      </c>
      <c r="Q127" s="7" t="s">
        <v>33</v>
      </c>
      <c r="R127" s="28" t="s">
        <v>161</v>
      </c>
    </row>
    <row r="128" spans="1:18" s="5" customFormat="1" ht="114" customHeight="1" x14ac:dyDescent="0.3">
      <c r="A128" s="146"/>
      <c r="B128" s="137"/>
      <c r="C128" s="137"/>
      <c r="D128" s="149"/>
      <c r="E128" s="137"/>
      <c r="F128" s="137"/>
      <c r="G128" s="137"/>
      <c r="H128" s="81" t="s">
        <v>76</v>
      </c>
      <c r="I128" s="4" t="s">
        <v>120</v>
      </c>
      <c r="J128" s="140"/>
      <c r="K128" s="143"/>
      <c r="L128" s="9" t="s">
        <v>18</v>
      </c>
      <c r="M128" s="9">
        <v>0</v>
      </c>
      <c r="N128" s="9" t="s">
        <v>17</v>
      </c>
      <c r="O128" s="9">
        <v>0</v>
      </c>
      <c r="P128" s="36">
        <v>1</v>
      </c>
      <c r="Q128" s="7" t="s">
        <v>33</v>
      </c>
      <c r="R128" s="28" t="s">
        <v>180</v>
      </c>
    </row>
    <row r="129" spans="1:18" s="5" customFormat="1" ht="107.1" customHeight="1" x14ac:dyDescent="0.3">
      <c r="A129" s="146"/>
      <c r="B129" s="137"/>
      <c r="C129" s="137"/>
      <c r="D129" s="149"/>
      <c r="E129" s="137"/>
      <c r="F129" s="137"/>
      <c r="G129" s="137"/>
      <c r="H129" s="81" t="s">
        <v>56</v>
      </c>
      <c r="I129" s="4" t="s">
        <v>82</v>
      </c>
      <c r="J129" s="140"/>
      <c r="K129" s="143"/>
      <c r="L129" s="3" t="s">
        <v>75</v>
      </c>
      <c r="M129" s="8">
        <v>0</v>
      </c>
      <c r="N129" s="8">
        <v>2021</v>
      </c>
      <c r="O129" s="8" t="s">
        <v>17</v>
      </c>
      <c r="P129" s="101">
        <v>384524</v>
      </c>
      <c r="Q129" s="7" t="s">
        <v>33</v>
      </c>
      <c r="R129" s="28" t="s">
        <v>125</v>
      </c>
    </row>
    <row r="130" spans="1:18" s="5" customFormat="1" ht="110.1" customHeight="1" x14ac:dyDescent="0.3">
      <c r="A130" s="146"/>
      <c r="B130" s="137"/>
      <c r="C130" s="137"/>
      <c r="D130" s="149"/>
      <c r="E130" s="137"/>
      <c r="F130" s="137"/>
      <c r="G130" s="137"/>
      <c r="H130" s="90" t="s">
        <v>57</v>
      </c>
      <c r="I130" s="7" t="s">
        <v>85</v>
      </c>
      <c r="J130" s="140"/>
      <c r="K130" s="143"/>
      <c r="L130" s="9" t="s">
        <v>18</v>
      </c>
      <c r="M130" s="9">
        <v>0</v>
      </c>
      <c r="N130" s="9">
        <v>2021</v>
      </c>
      <c r="O130" s="9" t="s">
        <v>17</v>
      </c>
      <c r="P130" s="13">
        <v>1</v>
      </c>
      <c r="Q130" s="7" t="s">
        <v>33</v>
      </c>
      <c r="R130" s="28" t="s">
        <v>174</v>
      </c>
    </row>
    <row r="131" spans="1:18" s="5" customFormat="1" ht="102" customHeight="1" thickBot="1" x14ac:dyDescent="0.35">
      <c r="A131" s="146"/>
      <c r="B131" s="137"/>
      <c r="C131" s="137"/>
      <c r="D131" s="149"/>
      <c r="E131" s="137"/>
      <c r="F131" s="137"/>
      <c r="G131" s="137"/>
      <c r="H131" s="91" t="s">
        <v>95</v>
      </c>
      <c r="I131" s="78" t="s">
        <v>72</v>
      </c>
      <c r="J131" s="140"/>
      <c r="K131" s="143"/>
      <c r="L131" s="95" t="s">
        <v>121</v>
      </c>
      <c r="M131" s="86">
        <v>0</v>
      </c>
      <c r="N131" s="87">
        <v>2021</v>
      </c>
      <c r="O131" s="88" t="s">
        <v>17</v>
      </c>
      <c r="P131" s="86">
        <v>1</v>
      </c>
      <c r="Q131" s="40" t="s">
        <v>33</v>
      </c>
      <c r="R131" s="33" t="s">
        <v>158</v>
      </c>
    </row>
    <row r="132" spans="1:18" s="5" customFormat="1" ht="86.1" customHeight="1" x14ac:dyDescent="0.3">
      <c r="A132" s="146"/>
      <c r="B132" s="136">
        <f>F132</f>
        <v>425000</v>
      </c>
      <c r="C132" s="136">
        <v>425000</v>
      </c>
      <c r="D132" s="149"/>
      <c r="E132" s="136">
        <f>0</f>
        <v>0</v>
      </c>
      <c r="F132" s="136">
        <f>C132+E132</f>
        <v>425000</v>
      </c>
      <c r="G132" s="136">
        <f>F132</f>
        <v>425000</v>
      </c>
      <c r="H132" s="80" t="s">
        <v>29</v>
      </c>
      <c r="I132" s="43" t="s">
        <v>81</v>
      </c>
      <c r="J132" s="139" t="s">
        <v>63</v>
      </c>
      <c r="K132" s="142" t="s">
        <v>62</v>
      </c>
      <c r="L132" s="41" t="s">
        <v>18</v>
      </c>
      <c r="M132" s="41">
        <v>0</v>
      </c>
      <c r="N132" s="41" t="s">
        <v>17</v>
      </c>
      <c r="O132" s="41">
        <v>0</v>
      </c>
      <c r="P132" s="42">
        <v>1</v>
      </c>
      <c r="Q132" s="43" t="s">
        <v>30</v>
      </c>
      <c r="R132" s="44" t="s">
        <v>157</v>
      </c>
    </row>
    <row r="133" spans="1:18" s="5" customFormat="1" ht="70.349999999999994" customHeight="1" x14ac:dyDescent="0.3">
      <c r="A133" s="146"/>
      <c r="B133" s="137"/>
      <c r="C133" s="137"/>
      <c r="D133" s="149"/>
      <c r="E133" s="137"/>
      <c r="F133" s="137"/>
      <c r="G133" s="137"/>
      <c r="H133" s="29" t="s">
        <v>55</v>
      </c>
      <c r="I133" s="7" t="s">
        <v>31</v>
      </c>
      <c r="J133" s="140"/>
      <c r="K133" s="143"/>
      <c r="L133" s="3" t="s">
        <v>18</v>
      </c>
      <c r="M133" s="9">
        <v>0</v>
      </c>
      <c r="N133" s="9" t="s">
        <v>17</v>
      </c>
      <c r="O133" s="9">
        <v>0</v>
      </c>
      <c r="P133" s="36">
        <v>1</v>
      </c>
      <c r="Q133" s="7" t="s">
        <v>33</v>
      </c>
      <c r="R133" s="28" t="s">
        <v>156</v>
      </c>
    </row>
    <row r="134" spans="1:18" s="5" customFormat="1" ht="114" customHeight="1" x14ac:dyDescent="0.3">
      <c r="A134" s="146"/>
      <c r="B134" s="137"/>
      <c r="C134" s="137"/>
      <c r="D134" s="149"/>
      <c r="E134" s="137"/>
      <c r="F134" s="137"/>
      <c r="G134" s="137"/>
      <c r="H134" s="81" t="s">
        <v>76</v>
      </c>
      <c r="I134" s="4" t="s">
        <v>116</v>
      </c>
      <c r="J134" s="140"/>
      <c r="K134" s="143"/>
      <c r="L134" s="9" t="s">
        <v>18</v>
      </c>
      <c r="M134" s="9">
        <v>0</v>
      </c>
      <c r="N134" s="9" t="s">
        <v>17</v>
      </c>
      <c r="O134" s="9">
        <v>0</v>
      </c>
      <c r="P134" s="36">
        <v>1</v>
      </c>
      <c r="Q134" s="7" t="s">
        <v>33</v>
      </c>
      <c r="R134" s="28" t="s">
        <v>180</v>
      </c>
    </row>
    <row r="135" spans="1:18" s="5" customFormat="1" ht="102" customHeight="1" x14ac:dyDescent="0.3">
      <c r="A135" s="146"/>
      <c r="B135" s="137"/>
      <c r="C135" s="137"/>
      <c r="D135" s="149"/>
      <c r="E135" s="137"/>
      <c r="F135" s="137"/>
      <c r="G135" s="137"/>
      <c r="H135" s="81" t="s">
        <v>56</v>
      </c>
      <c r="I135" s="4" t="s">
        <v>82</v>
      </c>
      <c r="J135" s="140"/>
      <c r="K135" s="143"/>
      <c r="L135" s="3" t="s">
        <v>75</v>
      </c>
      <c r="M135" s="8">
        <v>0</v>
      </c>
      <c r="N135" s="8">
        <v>2021</v>
      </c>
      <c r="O135" s="8" t="s">
        <v>17</v>
      </c>
      <c r="P135" s="101">
        <v>384524</v>
      </c>
      <c r="Q135" s="7" t="s">
        <v>33</v>
      </c>
      <c r="R135" s="28" t="s">
        <v>125</v>
      </c>
    </row>
    <row r="136" spans="1:18" s="5" customFormat="1" ht="98.1" customHeight="1" x14ac:dyDescent="0.3">
      <c r="A136" s="146"/>
      <c r="B136" s="137"/>
      <c r="C136" s="137"/>
      <c r="D136" s="149"/>
      <c r="E136" s="137"/>
      <c r="F136" s="137"/>
      <c r="G136" s="137"/>
      <c r="H136" s="90" t="s">
        <v>57</v>
      </c>
      <c r="I136" s="7" t="s">
        <v>85</v>
      </c>
      <c r="J136" s="140"/>
      <c r="K136" s="143"/>
      <c r="L136" s="9" t="s">
        <v>18</v>
      </c>
      <c r="M136" s="9">
        <v>0</v>
      </c>
      <c r="N136" s="9">
        <v>2021</v>
      </c>
      <c r="O136" s="9" t="s">
        <v>17</v>
      </c>
      <c r="P136" s="13">
        <v>1</v>
      </c>
      <c r="Q136" s="7" t="s">
        <v>33</v>
      </c>
      <c r="R136" s="28" t="s">
        <v>174</v>
      </c>
    </row>
    <row r="137" spans="1:18" s="5" customFormat="1" ht="103.35" customHeight="1" thickBot="1" x14ac:dyDescent="0.35">
      <c r="A137" s="146"/>
      <c r="B137" s="137"/>
      <c r="C137" s="137"/>
      <c r="D137" s="149"/>
      <c r="E137" s="137"/>
      <c r="F137" s="137"/>
      <c r="G137" s="137"/>
      <c r="H137" s="104" t="s">
        <v>95</v>
      </c>
      <c r="I137" s="79" t="s">
        <v>72</v>
      </c>
      <c r="J137" s="141"/>
      <c r="K137" s="144"/>
      <c r="L137" s="95" t="s">
        <v>121</v>
      </c>
      <c r="M137" s="86">
        <v>0</v>
      </c>
      <c r="N137" s="87">
        <v>2021</v>
      </c>
      <c r="O137" s="88" t="s">
        <v>17</v>
      </c>
      <c r="P137" s="86">
        <v>1</v>
      </c>
      <c r="Q137" s="40" t="s">
        <v>33</v>
      </c>
      <c r="R137" s="33" t="s">
        <v>158</v>
      </c>
    </row>
    <row r="138" spans="1:18" s="5" customFormat="1" ht="100.35" customHeight="1" x14ac:dyDescent="0.3">
      <c r="A138" s="146"/>
      <c r="B138" s="136">
        <f>F138</f>
        <v>425000</v>
      </c>
      <c r="C138" s="136">
        <v>425000</v>
      </c>
      <c r="D138" s="148" t="s">
        <v>69</v>
      </c>
      <c r="E138" s="136">
        <f>0</f>
        <v>0</v>
      </c>
      <c r="F138" s="136">
        <f>C138+E138</f>
        <v>425000</v>
      </c>
      <c r="G138" s="136">
        <f>F138</f>
        <v>425000</v>
      </c>
      <c r="H138" s="80" t="s">
        <v>29</v>
      </c>
      <c r="I138" s="43" t="s">
        <v>81</v>
      </c>
      <c r="J138" s="139" t="s">
        <v>61</v>
      </c>
      <c r="K138" s="142" t="s">
        <v>62</v>
      </c>
      <c r="L138" s="41" t="s">
        <v>18</v>
      </c>
      <c r="M138" s="41">
        <v>0</v>
      </c>
      <c r="N138" s="41" t="s">
        <v>17</v>
      </c>
      <c r="O138" s="41">
        <v>0</v>
      </c>
      <c r="P138" s="42">
        <v>1</v>
      </c>
      <c r="Q138" s="43" t="s">
        <v>30</v>
      </c>
      <c r="R138" s="44" t="s">
        <v>157</v>
      </c>
    </row>
    <row r="139" spans="1:18" s="5" customFormat="1" ht="66" customHeight="1" x14ac:dyDescent="0.3">
      <c r="A139" s="146"/>
      <c r="B139" s="137"/>
      <c r="C139" s="137"/>
      <c r="D139" s="149"/>
      <c r="E139" s="137"/>
      <c r="F139" s="137"/>
      <c r="G139" s="137"/>
      <c r="H139" s="29" t="s">
        <v>55</v>
      </c>
      <c r="I139" s="7" t="s">
        <v>31</v>
      </c>
      <c r="J139" s="140"/>
      <c r="K139" s="143"/>
      <c r="L139" s="9" t="s">
        <v>18</v>
      </c>
      <c r="M139" s="9">
        <v>0</v>
      </c>
      <c r="N139" s="9" t="s">
        <v>17</v>
      </c>
      <c r="O139" s="9">
        <v>0</v>
      </c>
      <c r="P139" s="36">
        <v>1</v>
      </c>
      <c r="Q139" s="7" t="s">
        <v>33</v>
      </c>
      <c r="R139" s="28" t="s">
        <v>161</v>
      </c>
    </row>
    <row r="140" spans="1:18" s="5" customFormat="1" ht="113.1" customHeight="1" x14ac:dyDescent="0.3">
      <c r="A140" s="146"/>
      <c r="B140" s="137"/>
      <c r="C140" s="137"/>
      <c r="D140" s="149"/>
      <c r="E140" s="137"/>
      <c r="F140" s="137"/>
      <c r="G140" s="137"/>
      <c r="H140" s="81" t="s">
        <v>76</v>
      </c>
      <c r="I140" s="4" t="s">
        <v>116</v>
      </c>
      <c r="J140" s="140"/>
      <c r="K140" s="143"/>
      <c r="L140" s="9" t="s">
        <v>18</v>
      </c>
      <c r="M140" s="9">
        <v>0</v>
      </c>
      <c r="N140" s="9" t="s">
        <v>17</v>
      </c>
      <c r="O140" s="9">
        <v>0</v>
      </c>
      <c r="P140" s="36">
        <v>1</v>
      </c>
      <c r="Q140" s="7" t="s">
        <v>33</v>
      </c>
      <c r="R140" s="28" t="s">
        <v>180</v>
      </c>
    </row>
    <row r="141" spans="1:18" s="5" customFormat="1" ht="99" customHeight="1" x14ac:dyDescent="0.3">
      <c r="A141" s="146"/>
      <c r="B141" s="137"/>
      <c r="C141" s="137"/>
      <c r="D141" s="149"/>
      <c r="E141" s="137"/>
      <c r="F141" s="137"/>
      <c r="G141" s="137"/>
      <c r="H141" s="29" t="s">
        <v>56</v>
      </c>
      <c r="I141" s="7" t="s">
        <v>82</v>
      </c>
      <c r="J141" s="140"/>
      <c r="K141" s="143"/>
      <c r="L141" s="9" t="s">
        <v>75</v>
      </c>
      <c r="M141" s="8">
        <v>0</v>
      </c>
      <c r="N141" s="8">
        <v>2021</v>
      </c>
      <c r="O141" s="8" t="s">
        <v>17</v>
      </c>
      <c r="P141" s="101">
        <v>182143</v>
      </c>
      <c r="Q141" s="7" t="s">
        <v>33</v>
      </c>
      <c r="R141" s="28" t="s">
        <v>124</v>
      </c>
    </row>
    <row r="142" spans="1:18" s="5" customFormat="1" ht="138" customHeight="1" x14ac:dyDescent="0.3">
      <c r="A142" s="146"/>
      <c r="B142" s="137"/>
      <c r="C142" s="137"/>
      <c r="D142" s="149"/>
      <c r="E142" s="137"/>
      <c r="F142" s="137"/>
      <c r="G142" s="137"/>
      <c r="H142" s="9" t="s">
        <v>70</v>
      </c>
      <c r="I142" s="7" t="s">
        <v>71</v>
      </c>
      <c r="J142" s="140"/>
      <c r="K142" s="143"/>
      <c r="L142" s="9" t="s">
        <v>18</v>
      </c>
      <c r="M142" s="9">
        <v>0</v>
      </c>
      <c r="N142" s="9">
        <v>2021</v>
      </c>
      <c r="O142" s="9" t="s">
        <v>17</v>
      </c>
      <c r="P142" s="13">
        <v>1</v>
      </c>
      <c r="Q142" s="7" t="s">
        <v>33</v>
      </c>
      <c r="R142" s="28" t="s">
        <v>182</v>
      </c>
    </row>
    <row r="143" spans="1:18" s="5" customFormat="1" ht="107.1" customHeight="1" thickBot="1" x14ac:dyDescent="0.35">
      <c r="A143" s="146"/>
      <c r="B143" s="137"/>
      <c r="C143" s="137"/>
      <c r="D143" s="149"/>
      <c r="E143" s="137"/>
      <c r="F143" s="137"/>
      <c r="G143" s="137"/>
      <c r="H143" s="104" t="s">
        <v>95</v>
      </c>
      <c r="I143" s="40" t="s">
        <v>72</v>
      </c>
      <c r="J143" s="141"/>
      <c r="K143" s="144"/>
      <c r="L143" s="95" t="s">
        <v>121</v>
      </c>
      <c r="M143" s="86">
        <v>0</v>
      </c>
      <c r="N143" s="87">
        <v>2021</v>
      </c>
      <c r="O143" s="88" t="s">
        <v>17</v>
      </c>
      <c r="P143" s="86">
        <v>1</v>
      </c>
      <c r="Q143" s="40" t="s">
        <v>33</v>
      </c>
      <c r="R143" s="33" t="s">
        <v>158</v>
      </c>
    </row>
    <row r="144" spans="1:18" s="5" customFormat="1" ht="90" customHeight="1" x14ac:dyDescent="0.3">
      <c r="A144" s="146"/>
      <c r="B144" s="136">
        <f>F144</f>
        <v>425000</v>
      </c>
      <c r="C144" s="136">
        <v>425000</v>
      </c>
      <c r="D144" s="149"/>
      <c r="E144" s="136">
        <f>0</f>
        <v>0</v>
      </c>
      <c r="F144" s="136">
        <f>C144+E144</f>
        <v>425000</v>
      </c>
      <c r="G144" s="136">
        <f>F144</f>
        <v>425000</v>
      </c>
      <c r="H144" s="54" t="s">
        <v>29</v>
      </c>
      <c r="I144" s="4" t="s">
        <v>81</v>
      </c>
      <c r="J144" s="140" t="s">
        <v>63</v>
      </c>
      <c r="K144" s="143" t="s">
        <v>62</v>
      </c>
      <c r="L144" s="3" t="s">
        <v>18</v>
      </c>
      <c r="M144" s="3">
        <v>0</v>
      </c>
      <c r="N144" s="41" t="s">
        <v>17</v>
      </c>
      <c r="O144" s="3">
        <v>0</v>
      </c>
      <c r="P144" s="6">
        <v>1</v>
      </c>
      <c r="Q144" s="4" t="s">
        <v>30</v>
      </c>
      <c r="R144" s="12" t="s">
        <v>157</v>
      </c>
    </row>
    <row r="145" spans="1:18" s="5" customFormat="1" ht="62.1" customHeight="1" x14ac:dyDescent="0.3">
      <c r="A145" s="146"/>
      <c r="B145" s="137"/>
      <c r="C145" s="137"/>
      <c r="D145" s="149"/>
      <c r="E145" s="137"/>
      <c r="F145" s="137"/>
      <c r="G145" s="137"/>
      <c r="H145" s="29" t="s">
        <v>55</v>
      </c>
      <c r="I145" s="7" t="s">
        <v>31</v>
      </c>
      <c r="J145" s="140"/>
      <c r="K145" s="143"/>
      <c r="L145" s="9" t="s">
        <v>18</v>
      </c>
      <c r="M145" s="9">
        <v>0</v>
      </c>
      <c r="N145" s="9" t="s">
        <v>17</v>
      </c>
      <c r="O145" s="9">
        <v>0</v>
      </c>
      <c r="P145" s="36">
        <v>1</v>
      </c>
      <c r="Q145" s="7" t="s">
        <v>33</v>
      </c>
      <c r="R145" s="28" t="s">
        <v>156</v>
      </c>
    </row>
    <row r="146" spans="1:18" s="5" customFormat="1" ht="108" customHeight="1" x14ac:dyDescent="0.3">
      <c r="A146" s="146"/>
      <c r="B146" s="137"/>
      <c r="C146" s="137"/>
      <c r="D146" s="149"/>
      <c r="E146" s="137"/>
      <c r="F146" s="137"/>
      <c r="G146" s="137"/>
      <c r="H146" s="81" t="s">
        <v>76</v>
      </c>
      <c r="I146" s="4" t="s">
        <v>116</v>
      </c>
      <c r="J146" s="140"/>
      <c r="K146" s="143"/>
      <c r="L146" s="9" t="s">
        <v>18</v>
      </c>
      <c r="M146" s="9">
        <v>0</v>
      </c>
      <c r="N146" s="9" t="s">
        <v>17</v>
      </c>
      <c r="O146" s="9">
        <v>0</v>
      </c>
      <c r="P146" s="36">
        <v>1</v>
      </c>
      <c r="Q146" s="7" t="s">
        <v>33</v>
      </c>
      <c r="R146" s="28" t="s">
        <v>180</v>
      </c>
    </row>
    <row r="147" spans="1:18" s="5" customFormat="1" ht="98.1" customHeight="1" x14ac:dyDescent="0.3">
      <c r="A147" s="146"/>
      <c r="B147" s="137"/>
      <c r="C147" s="137"/>
      <c r="D147" s="149"/>
      <c r="E147" s="137"/>
      <c r="F147" s="137"/>
      <c r="G147" s="137"/>
      <c r="H147" s="81" t="s">
        <v>56</v>
      </c>
      <c r="I147" s="4" t="s">
        <v>82</v>
      </c>
      <c r="J147" s="140"/>
      <c r="K147" s="143"/>
      <c r="L147" s="9" t="s">
        <v>75</v>
      </c>
      <c r="M147" s="8">
        <v>0</v>
      </c>
      <c r="N147" s="8">
        <v>2021</v>
      </c>
      <c r="O147" s="8" t="s">
        <v>17</v>
      </c>
      <c r="P147" s="101">
        <v>182143</v>
      </c>
      <c r="Q147" s="7" t="s">
        <v>33</v>
      </c>
      <c r="R147" s="28" t="s">
        <v>124</v>
      </c>
    </row>
    <row r="148" spans="1:18" s="5" customFormat="1" ht="136.35" customHeight="1" x14ac:dyDescent="0.3">
      <c r="A148" s="146"/>
      <c r="B148" s="137"/>
      <c r="C148" s="137"/>
      <c r="D148" s="149"/>
      <c r="E148" s="137"/>
      <c r="F148" s="137"/>
      <c r="G148" s="137"/>
      <c r="H148" s="2" t="s">
        <v>70</v>
      </c>
      <c r="I148" s="7" t="s">
        <v>71</v>
      </c>
      <c r="J148" s="140"/>
      <c r="K148" s="143"/>
      <c r="L148" s="9" t="s">
        <v>18</v>
      </c>
      <c r="M148" s="9">
        <v>0</v>
      </c>
      <c r="N148" s="9">
        <v>2021</v>
      </c>
      <c r="O148" s="9" t="s">
        <v>17</v>
      </c>
      <c r="P148" s="13">
        <v>1</v>
      </c>
      <c r="Q148" s="7" t="s">
        <v>33</v>
      </c>
      <c r="R148" s="28" t="s">
        <v>182</v>
      </c>
    </row>
    <row r="149" spans="1:18" s="5" customFormat="1" ht="96" customHeight="1" thickBot="1" x14ac:dyDescent="0.35">
      <c r="A149" s="146"/>
      <c r="B149" s="137"/>
      <c r="C149" s="137"/>
      <c r="D149" s="149"/>
      <c r="E149" s="137"/>
      <c r="F149" s="137"/>
      <c r="G149" s="137"/>
      <c r="H149" s="91" t="s">
        <v>95</v>
      </c>
      <c r="I149" s="78" t="s">
        <v>72</v>
      </c>
      <c r="J149" s="140"/>
      <c r="K149" s="143"/>
      <c r="L149" s="95" t="s">
        <v>121</v>
      </c>
      <c r="M149" s="86">
        <v>0</v>
      </c>
      <c r="N149" s="87">
        <v>2021</v>
      </c>
      <c r="O149" s="88" t="s">
        <v>17</v>
      </c>
      <c r="P149" s="86">
        <v>1</v>
      </c>
      <c r="Q149" s="40" t="s">
        <v>33</v>
      </c>
      <c r="R149" s="33" t="s">
        <v>158</v>
      </c>
    </row>
    <row r="150" spans="1:18" s="5" customFormat="1" ht="108" customHeight="1" x14ac:dyDescent="0.3">
      <c r="A150" s="145" t="s">
        <v>155</v>
      </c>
      <c r="B150" s="136">
        <f>C150</f>
        <v>57681</v>
      </c>
      <c r="C150" s="136">
        <v>57681</v>
      </c>
      <c r="D150" s="148" t="s">
        <v>79</v>
      </c>
      <c r="E150" s="136">
        <v>0</v>
      </c>
      <c r="F150" s="157">
        <f>C150+E150</f>
        <v>57681</v>
      </c>
      <c r="G150" s="157">
        <f>F150</f>
        <v>57681</v>
      </c>
      <c r="H150" s="80" t="s">
        <v>29</v>
      </c>
      <c r="I150" s="43" t="s">
        <v>81</v>
      </c>
      <c r="J150" s="139" t="s">
        <v>61</v>
      </c>
      <c r="K150" s="142" t="s">
        <v>62</v>
      </c>
      <c r="L150" s="3" t="s">
        <v>18</v>
      </c>
      <c r="M150" s="3">
        <v>0</v>
      </c>
      <c r="N150" s="41" t="s">
        <v>17</v>
      </c>
      <c r="O150" s="3">
        <v>0</v>
      </c>
      <c r="P150" s="6">
        <v>2</v>
      </c>
      <c r="Q150" s="27" t="s">
        <v>30</v>
      </c>
      <c r="R150" s="60" t="s">
        <v>162</v>
      </c>
    </row>
    <row r="151" spans="1:18" s="5" customFormat="1" ht="66" customHeight="1" x14ac:dyDescent="0.3">
      <c r="A151" s="146"/>
      <c r="B151" s="137"/>
      <c r="C151" s="137"/>
      <c r="D151" s="149"/>
      <c r="E151" s="137"/>
      <c r="F151" s="137"/>
      <c r="G151" s="137"/>
      <c r="H151" s="29" t="s">
        <v>55</v>
      </c>
      <c r="I151" s="7" t="s">
        <v>31</v>
      </c>
      <c r="J151" s="140"/>
      <c r="K151" s="143"/>
      <c r="L151" s="3" t="s">
        <v>18</v>
      </c>
      <c r="M151" s="9">
        <v>0</v>
      </c>
      <c r="N151" s="9" t="s">
        <v>17</v>
      </c>
      <c r="O151" s="9">
        <v>0</v>
      </c>
      <c r="P151" s="36">
        <v>2</v>
      </c>
      <c r="Q151" s="18" t="s">
        <v>33</v>
      </c>
      <c r="R151" s="55" t="s">
        <v>163</v>
      </c>
    </row>
    <row r="152" spans="1:18" s="5" customFormat="1" ht="134.1" customHeight="1" x14ac:dyDescent="0.3">
      <c r="A152" s="146"/>
      <c r="B152" s="137"/>
      <c r="C152" s="137"/>
      <c r="D152" s="149"/>
      <c r="E152" s="137"/>
      <c r="F152" s="137"/>
      <c r="G152" s="137"/>
      <c r="H152" s="81" t="s">
        <v>76</v>
      </c>
      <c r="I152" s="4" t="s">
        <v>116</v>
      </c>
      <c r="J152" s="140"/>
      <c r="K152" s="143"/>
      <c r="L152" s="3" t="s">
        <v>18</v>
      </c>
      <c r="M152" s="9">
        <v>0</v>
      </c>
      <c r="N152" s="9" t="s">
        <v>17</v>
      </c>
      <c r="O152" s="9">
        <v>0</v>
      </c>
      <c r="P152" s="36">
        <v>1</v>
      </c>
      <c r="Q152" s="7" t="s">
        <v>33</v>
      </c>
      <c r="R152" s="58" t="s">
        <v>164</v>
      </c>
    </row>
    <row r="153" spans="1:18" s="5" customFormat="1" ht="97.35" customHeight="1" x14ac:dyDescent="0.3">
      <c r="A153" s="146"/>
      <c r="B153" s="137"/>
      <c r="C153" s="137"/>
      <c r="D153" s="149"/>
      <c r="E153" s="137"/>
      <c r="F153" s="137"/>
      <c r="G153" s="137"/>
      <c r="H153" s="29" t="s">
        <v>83</v>
      </c>
      <c r="I153" s="7" t="s">
        <v>117</v>
      </c>
      <c r="J153" s="140"/>
      <c r="K153" s="143"/>
      <c r="L153" s="3" t="s">
        <v>18</v>
      </c>
      <c r="M153" s="9">
        <v>0</v>
      </c>
      <c r="N153" s="9" t="s">
        <v>17</v>
      </c>
      <c r="O153" s="9">
        <v>0</v>
      </c>
      <c r="P153" s="36">
        <v>1</v>
      </c>
      <c r="Q153" s="7" t="s">
        <v>33</v>
      </c>
      <c r="R153" s="58" t="s">
        <v>165</v>
      </c>
    </row>
    <row r="154" spans="1:18" s="5" customFormat="1" ht="108" customHeight="1" x14ac:dyDescent="0.3">
      <c r="A154" s="146"/>
      <c r="B154" s="137"/>
      <c r="C154" s="137"/>
      <c r="D154" s="149"/>
      <c r="E154" s="137"/>
      <c r="F154" s="137"/>
      <c r="G154" s="137"/>
      <c r="H154" s="29" t="s">
        <v>56</v>
      </c>
      <c r="I154" s="4" t="s">
        <v>82</v>
      </c>
      <c r="J154" s="140"/>
      <c r="K154" s="143"/>
      <c r="L154" s="83" t="s">
        <v>75</v>
      </c>
      <c r="M154" s="8">
        <v>0</v>
      </c>
      <c r="N154" s="8">
        <v>2021</v>
      </c>
      <c r="O154" s="8" t="s">
        <v>17</v>
      </c>
      <c r="P154" s="106">
        <v>28410</v>
      </c>
      <c r="Q154" s="4" t="s">
        <v>33</v>
      </c>
      <c r="R154" s="28" t="s">
        <v>126</v>
      </c>
    </row>
    <row r="155" spans="1:18" s="5" customFormat="1" ht="108" customHeight="1" thickBot="1" x14ac:dyDescent="0.35">
      <c r="A155" s="146"/>
      <c r="B155" s="138"/>
      <c r="C155" s="138"/>
      <c r="D155" s="149"/>
      <c r="E155" s="138"/>
      <c r="F155" s="138"/>
      <c r="G155" s="138"/>
      <c r="H155" s="84" t="s">
        <v>57</v>
      </c>
      <c r="I155" s="79" t="s">
        <v>78</v>
      </c>
      <c r="J155" s="141"/>
      <c r="K155" s="144"/>
      <c r="L155" s="85" t="s">
        <v>54</v>
      </c>
      <c r="M155" s="86">
        <v>0</v>
      </c>
      <c r="N155" s="87">
        <v>2021</v>
      </c>
      <c r="O155" s="88" t="s">
        <v>17</v>
      </c>
      <c r="P155" s="86">
        <v>48</v>
      </c>
      <c r="Q155" s="35" t="s">
        <v>33</v>
      </c>
      <c r="R155" s="56" t="s">
        <v>97</v>
      </c>
    </row>
    <row r="156" spans="1:18" s="5" customFormat="1" ht="108" customHeight="1" x14ac:dyDescent="0.3">
      <c r="A156" s="146"/>
      <c r="B156" s="136">
        <f>C156</f>
        <v>96015</v>
      </c>
      <c r="C156" s="136">
        <v>96015</v>
      </c>
      <c r="D156" s="149"/>
      <c r="E156" s="136">
        <v>0</v>
      </c>
      <c r="F156" s="136">
        <f>C156+E156</f>
        <v>96015</v>
      </c>
      <c r="G156" s="136">
        <f>F156</f>
        <v>96015</v>
      </c>
      <c r="H156" s="54" t="s">
        <v>29</v>
      </c>
      <c r="I156" s="4" t="s">
        <v>81</v>
      </c>
      <c r="J156" s="139" t="s">
        <v>63</v>
      </c>
      <c r="K156" s="142" t="s">
        <v>62</v>
      </c>
      <c r="L156" s="3" t="s">
        <v>18</v>
      </c>
      <c r="M156" s="3">
        <v>0</v>
      </c>
      <c r="N156" s="41" t="s">
        <v>17</v>
      </c>
      <c r="O156" s="3">
        <v>0</v>
      </c>
      <c r="P156" s="6">
        <v>2</v>
      </c>
      <c r="Q156" s="27" t="s">
        <v>30</v>
      </c>
      <c r="R156" s="60" t="s">
        <v>162</v>
      </c>
    </row>
    <row r="157" spans="1:18" s="5" customFormat="1" ht="108" customHeight="1" x14ac:dyDescent="0.3">
      <c r="A157" s="146"/>
      <c r="B157" s="137"/>
      <c r="C157" s="137"/>
      <c r="D157" s="149"/>
      <c r="E157" s="137"/>
      <c r="F157" s="137"/>
      <c r="G157" s="137"/>
      <c r="H157" s="29" t="s">
        <v>55</v>
      </c>
      <c r="I157" s="7" t="s">
        <v>31</v>
      </c>
      <c r="J157" s="140"/>
      <c r="K157" s="143"/>
      <c r="L157" s="3" t="s">
        <v>18</v>
      </c>
      <c r="M157" s="9">
        <v>0</v>
      </c>
      <c r="N157" s="9" t="s">
        <v>17</v>
      </c>
      <c r="O157" s="9">
        <v>0</v>
      </c>
      <c r="P157" s="36">
        <v>2</v>
      </c>
      <c r="Q157" s="18" t="s">
        <v>33</v>
      </c>
      <c r="R157" s="55" t="s">
        <v>163</v>
      </c>
    </row>
    <row r="158" spans="1:18" s="5" customFormat="1" ht="108" customHeight="1" x14ac:dyDescent="0.3">
      <c r="A158" s="146"/>
      <c r="B158" s="137"/>
      <c r="C158" s="137"/>
      <c r="D158" s="149"/>
      <c r="E158" s="137"/>
      <c r="F158" s="137"/>
      <c r="G158" s="137"/>
      <c r="H158" s="81" t="s">
        <v>76</v>
      </c>
      <c r="I158" s="4" t="s">
        <v>116</v>
      </c>
      <c r="J158" s="140"/>
      <c r="K158" s="143"/>
      <c r="L158" s="3" t="s">
        <v>18</v>
      </c>
      <c r="M158" s="9">
        <v>0</v>
      </c>
      <c r="N158" s="9" t="s">
        <v>17</v>
      </c>
      <c r="O158" s="9">
        <v>0</v>
      </c>
      <c r="P158" s="36">
        <v>1</v>
      </c>
      <c r="Q158" s="18" t="s">
        <v>33</v>
      </c>
      <c r="R158" s="58" t="s">
        <v>166</v>
      </c>
    </row>
    <row r="159" spans="1:18" s="5" customFormat="1" ht="108" customHeight="1" x14ac:dyDescent="0.3">
      <c r="A159" s="146"/>
      <c r="B159" s="137"/>
      <c r="C159" s="137"/>
      <c r="D159" s="149"/>
      <c r="E159" s="137"/>
      <c r="F159" s="137"/>
      <c r="G159" s="137"/>
      <c r="H159" s="29" t="s">
        <v>83</v>
      </c>
      <c r="I159" s="7" t="s">
        <v>117</v>
      </c>
      <c r="J159" s="140"/>
      <c r="K159" s="143"/>
      <c r="L159" s="3" t="s">
        <v>18</v>
      </c>
      <c r="M159" s="9">
        <v>0</v>
      </c>
      <c r="N159" s="9" t="s">
        <v>17</v>
      </c>
      <c r="O159" s="9">
        <v>0</v>
      </c>
      <c r="P159" s="36">
        <v>1</v>
      </c>
      <c r="Q159" s="18" t="s">
        <v>33</v>
      </c>
      <c r="R159" s="60" t="s">
        <v>167</v>
      </c>
    </row>
    <row r="160" spans="1:18" s="5" customFormat="1" ht="108" customHeight="1" x14ac:dyDescent="0.3">
      <c r="A160" s="146"/>
      <c r="B160" s="137"/>
      <c r="C160" s="137"/>
      <c r="D160" s="149"/>
      <c r="E160" s="137"/>
      <c r="F160" s="137"/>
      <c r="G160" s="137"/>
      <c r="H160" s="29" t="s">
        <v>56</v>
      </c>
      <c r="I160" s="4" t="s">
        <v>82</v>
      </c>
      <c r="J160" s="140"/>
      <c r="K160" s="143"/>
      <c r="L160" s="83" t="s">
        <v>75</v>
      </c>
      <c r="M160" s="8">
        <v>0</v>
      </c>
      <c r="N160" s="8">
        <v>2021</v>
      </c>
      <c r="O160" s="8" t="s">
        <v>17</v>
      </c>
      <c r="P160" s="106">
        <v>47291</v>
      </c>
      <c r="Q160" s="4" t="s">
        <v>33</v>
      </c>
      <c r="R160" s="28" t="s">
        <v>118</v>
      </c>
    </row>
    <row r="161" spans="1:18" s="5" customFormat="1" ht="108" customHeight="1" thickBot="1" x14ac:dyDescent="0.35">
      <c r="A161" s="146"/>
      <c r="B161" s="138"/>
      <c r="C161" s="138"/>
      <c r="D161" s="150"/>
      <c r="E161" s="138"/>
      <c r="F161" s="138"/>
      <c r="G161" s="138"/>
      <c r="H161" s="84" t="s">
        <v>57</v>
      </c>
      <c r="I161" s="79" t="s">
        <v>78</v>
      </c>
      <c r="J161" s="141"/>
      <c r="K161" s="144"/>
      <c r="L161" s="85" t="s">
        <v>54</v>
      </c>
      <c r="M161" s="86">
        <v>0</v>
      </c>
      <c r="N161" s="87">
        <v>2021</v>
      </c>
      <c r="O161" s="88" t="s">
        <v>17</v>
      </c>
      <c r="P161" s="86">
        <v>48</v>
      </c>
      <c r="Q161" s="35" t="s">
        <v>33</v>
      </c>
      <c r="R161" s="131" t="s">
        <v>97</v>
      </c>
    </row>
    <row r="162" spans="1:18" s="5" customFormat="1" ht="108" customHeight="1" x14ac:dyDescent="0.3">
      <c r="A162" s="146"/>
      <c r="B162" s="151">
        <f>C162</f>
        <v>29716</v>
      </c>
      <c r="C162" s="151">
        <v>29716</v>
      </c>
      <c r="D162" s="154" t="s">
        <v>150</v>
      </c>
      <c r="E162" s="151">
        <v>0</v>
      </c>
      <c r="F162" s="151">
        <f>C162+E162</f>
        <v>29716</v>
      </c>
      <c r="G162" s="151">
        <f>F162</f>
        <v>29716</v>
      </c>
      <c r="H162" s="80" t="s">
        <v>29</v>
      </c>
      <c r="I162" s="43" t="s">
        <v>81</v>
      </c>
      <c r="J162" s="139" t="s">
        <v>61</v>
      </c>
      <c r="K162" s="142" t="s">
        <v>62</v>
      </c>
      <c r="L162" s="3" t="s">
        <v>18</v>
      </c>
      <c r="M162" s="3">
        <v>0</v>
      </c>
      <c r="N162" s="41" t="s">
        <v>17</v>
      </c>
      <c r="O162" s="3">
        <v>0</v>
      </c>
      <c r="P162" s="6">
        <v>1</v>
      </c>
      <c r="Q162" s="4" t="s">
        <v>30</v>
      </c>
      <c r="R162" s="12" t="s">
        <v>159</v>
      </c>
    </row>
    <row r="163" spans="1:18" s="5" customFormat="1" ht="108" customHeight="1" x14ac:dyDescent="0.3">
      <c r="A163" s="146"/>
      <c r="B163" s="152"/>
      <c r="C163" s="152"/>
      <c r="D163" s="155"/>
      <c r="E163" s="152"/>
      <c r="F163" s="152"/>
      <c r="G163" s="152"/>
      <c r="H163" s="29" t="s">
        <v>55</v>
      </c>
      <c r="I163" s="7" t="s">
        <v>31</v>
      </c>
      <c r="J163" s="140"/>
      <c r="K163" s="143"/>
      <c r="L163" s="3" t="s">
        <v>18</v>
      </c>
      <c r="M163" s="9">
        <v>0</v>
      </c>
      <c r="N163" s="9" t="s">
        <v>17</v>
      </c>
      <c r="O163" s="9">
        <v>0</v>
      </c>
      <c r="P163" s="36">
        <v>1</v>
      </c>
      <c r="Q163" s="7" t="s">
        <v>33</v>
      </c>
      <c r="R163" s="28" t="s">
        <v>168</v>
      </c>
    </row>
    <row r="164" spans="1:18" s="5" customFormat="1" ht="108" customHeight="1" x14ac:dyDescent="0.3">
      <c r="A164" s="146"/>
      <c r="B164" s="152"/>
      <c r="C164" s="152"/>
      <c r="D164" s="155"/>
      <c r="E164" s="152"/>
      <c r="F164" s="152"/>
      <c r="G164" s="152"/>
      <c r="H164" s="81" t="s">
        <v>77</v>
      </c>
      <c r="I164" s="4" t="s">
        <v>115</v>
      </c>
      <c r="J164" s="140"/>
      <c r="K164" s="143"/>
      <c r="L164" s="3" t="s">
        <v>18</v>
      </c>
      <c r="M164" s="9">
        <v>0</v>
      </c>
      <c r="N164" s="9" t="s">
        <v>17</v>
      </c>
      <c r="O164" s="9">
        <v>0</v>
      </c>
      <c r="P164" s="36">
        <v>1</v>
      </c>
      <c r="Q164" s="7" t="s">
        <v>33</v>
      </c>
      <c r="R164" s="82" t="s">
        <v>169</v>
      </c>
    </row>
    <row r="165" spans="1:18" s="5" customFormat="1" ht="108" customHeight="1" x14ac:dyDescent="0.3">
      <c r="A165" s="146"/>
      <c r="B165" s="152"/>
      <c r="C165" s="152"/>
      <c r="D165" s="155"/>
      <c r="E165" s="152"/>
      <c r="F165" s="152"/>
      <c r="G165" s="152"/>
      <c r="H165" s="29" t="s">
        <v>56</v>
      </c>
      <c r="I165" s="4" t="s">
        <v>82</v>
      </c>
      <c r="J165" s="140"/>
      <c r="K165" s="143"/>
      <c r="L165" s="83" t="s">
        <v>75</v>
      </c>
      <c r="M165" s="8">
        <v>0</v>
      </c>
      <c r="N165" s="8">
        <v>2021</v>
      </c>
      <c r="O165" s="8" t="s">
        <v>17</v>
      </c>
      <c r="P165" s="101">
        <v>14636</v>
      </c>
      <c r="Q165" s="7" t="s">
        <v>33</v>
      </c>
      <c r="R165" s="55" t="s">
        <v>151</v>
      </c>
    </row>
    <row r="166" spans="1:18" s="5" customFormat="1" ht="108" customHeight="1" thickBot="1" x14ac:dyDescent="0.35">
      <c r="A166" s="146"/>
      <c r="B166" s="153"/>
      <c r="C166" s="153"/>
      <c r="D166" s="155"/>
      <c r="E166" s="153"/>
      <c r="F166" s="153"/>
      <c r="G166" s="153"/>
      <c r="H166" s="84" t="s">
        <v>57</v>
      </c>
      <c r="I166" s="79" t="s">
        <v>78</v>
      </c>
      <c r="J166" s="141"/>
      <c r="K166" s="144"/>
      <c r="L166" s="85" t="s">
        <v>54</v>
      </c>
      <c r="M166" s="86">
        <v>0</v>
      </c>
      <c r="N166" s="87">
        <v>2021</v>
      </c>
      <c r="O166" s="88" t="s">
        <v>17</v>
      </c>
      <c r="P166" s="86">
        <v>24</v>
      </c>
      <c r="Q166" s="89" t="s">
        <v>33</v>
      </c>
      <c r="R166" s="33" t="s">
        <v>94</v>
      </c>
    </row>
    <row r="167" spans="1:18" s="5" customFormat="1" ht="108" customHeight="1" x14ac:dyDescent="0.3">
      <c r="A167" s="146"/>
      <c r="B167" s="151">
        <f>C167</f>
        <v>49461</v>
      </c>
      <c r="C167" s="151">
        <v>49461</v>
      </c>
      <c r="D167" s="155"/>
      <c r="E167" s="151">
        <v>0</v>
      </c>
      <c r="F167" s="151">
        <f>C167+E167</f>
        <v>49461</v>
      </c>
      <c r="G167" s="151">
        <f>F167</f>
        <v>49461</v>
      </c>
      <c r="H167" s="54" t="s">
        <v>29</v>
      </c>
      <c r="I167" s="4" t="s">
        <v>81</v>
      </c>
      <c r="J167" s="139" t="s">
        <v>63</v>
      </c>
      <c r="K167" s="142" t="s">
        <v>62</v>
      </c>
      <c r="L167" s="3" t="s">
        <v>18</v>
      </c>
      <c r="M167" s="3">
        <v>0</v>
      </c>
      <c r="N167" s="41" t="s">
        <v>17</v>
      </c>
      <c r="O167" s="3">
        <v>0</v>
      </c>
      <c r="P167" s="6">
        <v>1</v>
      </c>
      <c r="Q167" s="4" t="s">
        <v>30</v>
      </c>
      <c r="R167" s="12" t="s">
        <v>170</v>
      </c>
    </row>
    <row r="168" spans="1:18" s="5" customFormat="1" ht="108" customHeight="1" x14ac:dyDescent="0.3">
      <c r="A168" s="146"/>
      <c r="B168" s="152"/>
      <c r="C168" s="152"/>
      <c r="D168" s="155"/>
      <c r="E168" s="152"/>
      <c r="F168" s="152"/>
      <c r="G168" s="152"/>
      <c r="H168" s="29" t="s">
        <v>55</v>
      </c>
      <c r="I168" s="7" t="s">
        <v>31</v>
      </c>
      <c r="J168" s="140"/>
      <c r="K168" s="143"/>
      <c r="L168" s="3" t="s">
        <v>18</v>
      </c>
      <c r="M168" s="9">
        <v>0</v>
      </c>
      <c r="N168" s="9" t="s">
        <v>17</v>
      </c>
      <c r="O168" s="9">
        <v>0</v>
      </c>
      <c r="P168" s="36">
        <v>1</v>
      </c>
      <c r="Q168" s="7" t="s">
        <v>33</v>
      </c>
      <c r="R168" s="28" t="s">
        <v>168</v>
      </c>
    </row>
    <row r="169" spans="1:18" s="5" customFormat="1" ht="108" customHeight="1" x14ac:dyDescent="0.3">
      <c r="A169" s="146"/>
      <c r="B169" s="152"/>
      <c r="C169" s="152"/>
      <c r="D169" s="155"/>
      <c r="E169" s="152"/>
      <c r="F169" s="152"/>
      <c r="G169" s="152"/>
      <c r="H169" s="81" t="s">
        <v>77</v>
      </c>
      <c r="I169" s="4" t="s">
        <v>115</v>
      </c>
      <c r="J169" s="140"/>
      <c r="K169" s="143"/>
      <c r="L169" s="3" t="s">
        <v>18</v>
      </c>
      <c r="M169" s="9">
        <v>0</v>
      </c>
      <c r="N169" s="9" t="s">
        <v>17</v>
      </c>
      <c r="O169" s="9">
        <v>0</v>
      </c>
      <c r="P169" s="36">
        <v>1</v>
      </c>
      <c r="Q169" s="7" t="s">
        <v>33</v>
      </c>
      <c r="R169" s="12" t="s">
        <v>169</v>
      </c>
    </row>
    <row r="170" spans="1:18" s="5" customFormat="1" ht="108" customHeight="1" x14ac:dyDescent="0.3">
      <c r="A170" s="146"/>
      <c r="B170" s="152"/>
      <c r="C170" s="152"/>
      <c r="D170" s="155"/>
      <c r="E170" s="152"/>
      <c r="F170" s="152"/>
      <c r="G170" s="152"/>
      <c r="H170" s="29" t="s">
        <v>56</v>
      </c>
      <c r="I170" s="4" t="s">
        <v>82</v>
      </c>
      <c r="J170" s="140"/>
      <c r="K170" s="143"/>
      <c r="L170" s="83" t="s">
        <v>75</v>
      </c>
      <c r="M170" s="8">
        <v>0</v>
      </c>
      <c r="N170" s="8">
        <v>2021</v>
      </c>
      <c r="O170" s="8" t="s">
        <v>17</v>
      </c>
      <c r="P170" s="107">
        <v>24361</v>
      </c>
      <c r="Q170" s="18" t="s">
        <v>33</v>
      </c>
      <c r="R170" s="55" t="s">
        <v>152</v>
      </c>
    </row>
    <row r="171" spans="1:18" s="5" customFormat="1" ht="108" customHeight="1" thickBot="1" x14ac:dyDescent="0.35">
      <c r="A171" s="146"/>
      <c r="B171" s="153"/>
      <c r="C171" s="153"/>
      <c r="D171" s="156"/>
      <c r="E171" s="153"/>
      <c r="F171" s="153"/>
      <c r="G171" s="153"/>
      <c r="H171" s="84" t="s">
        <v>57</v>
      </c>
      <c r="I171" s="79" t="s">
        <v>78</v>
      </c>
      <c r="J171" s="141"/>
      <c r="K171" s="144"/>
      <c r="L171" s="85" t="s">
        <v>54</v>
      </c>
      <c r="M171" s="86">
        <v>0</v>
      </c>
      <c r="N171" s="87">
        <v>2021</v>
      </c>
      <c r="O171" s="88" t="s">
        <v>17</v>
      </c>
      <c r="P171" s="86">
        <v>24</v>
      </c>
      <c r="Q171" s="89" t="s">
        <v>33</v>
      </c>
      <c r="R171" s="33" t="s">
        <v>94</v>
      </c>
    </row>
    <row r="172" spans="1:18" ht="58.35" customHeight="1" x14ac:dyDescent="0.3">
      <c r="A172" s="146"/>
      <c r="B172" s="137">
        <f>F172</f>
        <v>2869635</v>
      </c>
      <c r="C172" s="158">
        <v>2869635</v>
      </c>
      <c r="D172" s="140" t="s">
        <v>148</v>
      </c>
      <c r="E172" s="137">
        <f>0</f>
        <v>0</v>
      </c>
      <c r="F172" s="137">
        <f>C172+E172</f>
        <v>2869635</v>
      </c>
      <c r="G172" s="137">
        <f>F172</f>
        <v>2869635</v>
      </c>
      <c r="H172" s="54" t="s">
        <v>29</v>
      </c>
      <c r="I172" s="4" t="s">
        <v>81</v>
      </c>
      <c r="J172" s="140" t="s">
        <v>61</v>
      </c>
      <c r="K172" s="143" t="s">
        <v>62</v>
      </c>
      <c r="L172" s="3" t="s">
        <v>18</v>
      </c>
      <c r="M172" s="3">
        <v>0</v>
      </c>
      <c r="N172" s="96" t="s">
        <v>17</v>
      </c>
      <c r="O172" s="3">
        <v>0</v>
      </c>
      <c r="P172" s="6">
        <v>1</v>
      </c>
      <c r="Q172" s="4" t="s">
        <v>30</v>
      </c>
      <c r="R172" s="12" t="s">
        <v>157</v>
      </c>
    </row>
    <row r="173" spans="1:18" ht="51" customHeight="1" x14ac:dyDescent="0.3">
      <c r="A173" s="146"/>
      <c r="B173" s="137"/>
      <c r="C173" s="137"/>
      <c r="D173" s="140"/>
      <c r="E173" s="137"/>
      <c r="F173" s="137"/>
      <c r="G173" s="137"/>
      <c r="H173" s="29" t="s">
        <v>55</v>
      </c>
      <c r="I173" s="7" t="s">
        <v>31</v>
      </c>
      <c r="J173" s="140"/>
      <c r="K173" s="143"/>
      <c r="L173" s="3" t="s">
        <v>18</v>
      </c>
      <c r="M173" s="9">
        <v>0</v>
      </c>
      <c r="N173" s="17" t="s">
        <v>17</v>
      </c>
      <c r="O173" s="9">
        <v>0</v>
      </c>
      <c r="P173" s="36">
        <v>1</v>
      </c>
      <c r="Q173" s="7" t="s">
        <v>33</v>
      </c>
      <c r="R173" s="28" t="s">
        <v>156</v>
      </c>
    </row>
    <row r="174" spans="1:18" ht="97.35" customHeight="1" x14ac:dyDescent="0.3">
      <c r="A174" s="146"/>
      <c r="B174" s="137"/>
      <c r="C174" s="137"/>
      <c r="D174" s="140"/>
      <c r="E174" s="137"/>
      <c r="F174" s="137"/>
      <c r="G174" s="137"/>
      <c r="H174" s="81" t="s">
        <v>77</v>
      </c>
      <c r="I174" s="4" t="s">
        <v>115</v>
      </c>
      <c r="J174" s="140"/>
      <c r="K174" s="143"/>
      <c r="L174" s="3" t="s">
        <v>18</v>
      </c>
      <c r="M174" s="9">
        <v>0</v>
      </c>
      <c r="N174" s="17" t="s">
        <v>17</v>
      </c>
      <c r="O174" s="9">
        <v>0</v>
      </c>
      <c r="P174" s="36">
        <v>1</v>
      </c>
      <c r="Q174" s="7" t="s">
        <v>33</v>
      </c>
      <c r="R174" s="28" t="s">
        <v>184</v>
      </c>
    </row>
    <row r="175" spans="1:18" ht="144" customHeight="1" x14ac:dyDescent="0.3">
      <c r="A175" s="146"/>
      <c r="B175" s="137"/>
      <c r="C175" s="137"/>
      <c r="D175" s="140"/>
      <c r="E175" s="137"/>
      <c r="F175" s="137"/>
      <c r="G175" s="137"/>
      <c r="H175" s="29" t="s">
        <v>86</v>
      </c>
      <c r="I175" s="7" t="s">
        <v>87</v>
      </c>
      <c r="J175" s="140"/>
      <c r="K175" s="143"/>
      <c r="L175" s="7" t="s">
        <v>88</v>
      </c>
      <c r="M175" s="9">
        <v>0</v>
      </c>
      <c r="N175" s="9">
        <v>2021</v>
      </c>
      <c r="O175" s="9" t="s">
        <v>17</v>
      </c>
      <c r="P175" s="36">
        <v>47</v>
      </c>
      <c r="Q175" s="7" t="s">
        <v>33</v>
      </c>
      <c r="R175" s="82" t="s">
        <v>89</v>
      </c>
    </row>
    <row r="176" spans="1:18" ht="100.35" customHeight="1" x14ac:dyDescent="0.3">
      <c r="A176" s="146"/>
      <c r="B176" s="137"/>
      <c r="C176" s="137"/>
      <c r="D176" s="140"/>
      <c r="E176" s="137"/>
      <c r="F176" s="137"/>
      <c r="G176" s="137"/>
      <c r="H176" s="81" t="s">
        <v>56</v>
      </c>
      <c r="I176" s="4" t="s">
        <v>82</v>
      </c>
      <c r="J176" s="140"/>
      <c r="K176" s="143"/>
      <c r="L176" s="3" t="s">
        <v>75</v>
      </c>
      <c r="M176" s="8">
        <v>0</v>
      </c>
      <c r="N176" s="8">
        <v>2021</v>
      </c>
      <c r="O176" s="8" t="s">
        <v>17</v>
      </c>
      <c r="P176" s="101">
        <v>2231938</v>
      </c>
      <c r="Q176" s="7" t="s">
        <v>33</v>
      </c>
      <c r="R176" s="28" t="s">
        <v>127</v>
      </c>
    </row>
    <row r="177" spans="1:18" ht="70.349999999999994" customHeight="1" x14ac:dyDescent="0.3">
      <c r="A177" s="146"/>
      <c r="B177" s="137"/>
      <c r="C177" s="137"/>
      <c r="D177" s="140"/>
      <c r="E177" s="137"/>
      <c r="F177" s="137"/>
      <c r="G177" s="137"/>
      <c r="H177" s="90" t="s">
        <v>57</v>
      </c>
      <c r="I177" s="7" t="s">
        <v>85</v>
      </c>
      <c r="J177" s="140"/>
      <c r="K177" s="143"/>
      <c r="L177" s="9" t="s">
        <v>18</v>
      </c>
      <c r="M177" s="9">
        <v>0</v>
      </c>
      <c r="N177" s="9">
        <v>2021</v>
      </c>
      <c r="O177" s="9" t="s">
        <v>17</v>
      </c>
      <c r="P177" s="13">
        <v>1</v>
      </c>
      <c r="Q177" s="7" t="s">
        <v>33</v>
      </c>
      <c r="R177" s="28" t="s">
        <v>174</v>
      </c>
    </row>
    <row r="178" spans="1:18" ht="99" customHeight="1" x14ac:dyDescent="0.3">
      <c r="A178" s="146"/>
      <c r="B178" s="137"/>
      <c r="C178" s="137"/>
      <c r="D178" s="140"/>
      <c r="E178" s="137"/>
      <c r="F178" s="137"/>
      <c r="G178" s="137"/>
      <c r="H178" s="91" t="s">
        <v>95</v>
      </c>
      <c r="I178" s="78" t="s">
        <v>72</v>
      </c>
      <c r="J178" s="140"/>
      <c r="K178" s="143"/>
      <c r="L178" s="92" t="s">
        <v>121</v>
      </c>
      <c r="M178" s="13">
        <v>0</v>
      </c>
      <c r="N178" s="93">
        <v>2021</v>
      </c>
      <c r="O178" s="94" t="s">
        <v>17</v>
      </c>
      <c r="P178" s="13">
        <v>1</v>
      </c>
      <c r="Q178" s="7" t="s">
        <v>33</v>
      </c>
      <c r="R178" s="28" t="s">
        <v>171</v>
      </c>
    </row>
    <row r="179" spans="1:18" ht="130.19999999999999" thickBot="1" x14ac:dyDescent="0.35">
      <c r="A179" s="146"/>
      <c r="B179" s="138"/>
      <c r="C179" s="138"/>
      <c r="D179" s="140"/>
      <c r="E179" s="138"/>
      <c r="F179" s="138"/>
      <c r="G179" s="138"/>
      <c r="H179" s="104" t="s">
        <v>73</v>
      </c>
      <c r="I179" s="40" t="s">
        <v>74</v>
      </c>
      <c r="J179" s="141"/>
      <c r="K179" s="144"/>
      <c r="L179" s="95" t="s">
        <v>84</v>
      </c>
      <c r="M179" s="86">
        <v>0</v>
      </c>
      <c r="N179" s="87">
        <v>2021</v>
      </c>
      <c r="O179" s="88" t="s">
        <v>17</v>
      </c>
      <c r="P179" s="100">
        <v>3</v>
      </c>
      <c r="Q179" s="89" t="s">
        <v>33</v>
      </c>
      <c r="R179" s="33" t="s">
        <v>128</v>
      </c>
    </row>
    <row r="180" spans="1:18" ht="72" x14ac:dyDescent="0.3">
      <c r="A180" s="146"/>
      <c r="B180" s="136">
        <f>F180</f>
        <v>4776746</v>
      </c>
      <c r="C180" s="136">
        <v>4776746</v>
      </c>
      <c r="D180" s="140"/>
      <c r="E180" s="136">
        <f>0</f>
        <v>0</v>
      </c>
      <c r="F180" s="136">
        <f>C180+E180</f>
        <v>4776746</v>
      </c>
      <c r="G180" s="136">
        <f>F180</f>
        <v>4776746</v>
      </c>
      <c r="H180" s="80" t="s">
        <v>29</v>
      </c>
      <c r="I180" s="43" t="s">
        <v>81</v>
      </c>
      <c r="J180" s="139" t="s">
        <v>63</v>
      </c>
      <c r="K180" s="142" t="s">
        <v>62</v>
      </c>
      <c r="L180" s="3" t="s">
        <v>18</v>
      </c>
      <c r="M180" s="3">
        <v>0</v>
      </c>
      <c r="N180" s="96" t="s">
        <v>17</v>
      </c>
      <c r="O180" s="3">
        <v>0</v>
      </c>
      <c r="P180" s="6">
        <v>1</v>
      </c>
      <c r="Q180" s="4" t="s">
        <v>30</v>
      </c>
      <c r="R180" s="12" t="s">
        <v>157</v>
      </c>
    </row>
    <row r="181" spans="1:18" s="19" customFormat="1" ht="43.2" x14ac:dyDescent="0.3">
      <c r="A181" s="146"/>
      <c r="B181" s="137"/>
      <c r="C181" s="137"/>
      <c r="D181" s="140"/>
      <c r="E181" s="137"/>
      <c r="F181" s="137"/>
      <c r="G181" s="137"/>
      <c r="H181" s="29" t="s">
        <v>55</v>
      </c>
      <c r="I181" s="7" t="s">
        <v>31</v>
      </c>
      <c r="J181" s="140"/>
      <c r="K181" s="143"/>
      <c r="L181" s="3" t="s">
        <v>18</v>
      </c>
      <c r="M181" s="9">
        <v>0</v>
      </c>
      <c r="N181" s="17" t="s">
        <v>17</v>
      </c>
      <c r="O181" s="9">
        <v>0</v>
      </c>
      <c r="P181" s="36">
        <v>1</v>
      </c>
      <c r="Q181" s="7" t="s">
        <v>33</v>
      </c>
      <c r="R181" s="28" t="s">
        <v>156</v>
      </c>
    </row>
    <row r="182" spans="1:18" s="19" customFormat="1" ht="129.6" x14ac:dyDescent="0.3">
      <c r="A182" s="146"/>
      <c r="B182" s="137"/>
      <c r="C182" s="137"/>
      <c r="D182" s="140"/>
      <c r="E182" s="137"/>
      <c r="F182" s="137"/>
      <c r="G182" s="137"/>
      <c r="H182" s="81" t="s">
        <v>77</v>
      </c>
      <c r="I182" s="4" t="s">
        <v>115</v>
      </c>
      <c r="J182" s="140"/>
      <c r="K182" s="143"/>
      <c r="L182" s="3" t="s">
        <v>18</v>
      </c>
      <c r="M182" s="9">
        <v>0</v>
      </c>
      <c r="N182" s="17" t="s">
        <v>17</v>
      </c>
      <c r="O182" s="9">
        <v>0</v>
      </c>
      <c r="P182" s="36">
        <v>1</v>
      </c>
      <c r="Q182" s="7" t="s">
        <v>33</v>
      </c>
      <c r="R182" s="28" t="s">
        <v>184</v>
      </c>
    </row>
    <row r="183" spans="1:18" s="19" customFormat="1" ht="142.5" customHeight="1" x14ac:dyDescent="0.3">
      <c r="A183" s="146"/>
      <c r="B183" s="137"/>
      <c r="C183" s="137"/>
      <c r="D183" s="140"/>
      <c r="E183" s="137"/>
      <c r="F183" s="137"/>
      <c r="G183" s="137"/>
      <c r="H183" s="29" t="s">
        <v>86</v>
      </c>
      <c r="I183" s="7" t="s">
        <v>87</v>
      </c>
      <c r="J183" s="140"/>
      <c r="K183" s="143"/>
      <c r="L183" s="7" t="s">
        <v>88</v>
      </c>
      <c r="M183" s="9">
        <v>0</v>
      </c>
      <c r="N183" s="9">
        <v>2021</v>
      </c>
      <c r="O183" s="9" t="s">
        <v>17</v>
      </c>
      <c r="P183" s="36">
        <v>47</v>
      </c>
      <c r="Q183" s="7" t="s">
        <v>33</v>
      </c>
      <c r="R183" s="82" t="s">
        <v>89</v>
      </c>
    </row>
    <row r="184" spans="1:18" ht="100.35" customHeight="1" x14ac:dyDescent="0.3">
      <c r="A184" s="146"/>
      <c r="B184" s="137"/>
      <c r="C184" s="137"/>
      <c r="D184" s="140"/>
      <c r="E184" s="137"/>
      <c r="F184" s="137"/>
      <c r="G184" s="137"/>
      <c r="H184" s="81" t="s">
        <v>56</v>
      </c>
      <c r="I184" s="4" t="s">
        <v>82</v>
      </c>
      <c r="J184" s="140"/>
      <c r="K184" s="143"/>
      <c r="L184" s="3" t="s">
        <v>75</v>
      </c>
      <c r="M184" s="8">
        <v>0</v>
      </c>
      <c r="N184" s="8">
        <v>2021</v>
      </c>
      <c r="O184" s="8" t="s">
        <v>17</v>
      </c>
      <c r="P184" s="101">
        <v>3715247</v>
      </c>
      <c r="Q184" s="7" t="s">
        <v>33</v>
      </c>
      <c r="R184" s="28" t="s">
        <v>129</v>
      </c>
    </row>
    <row r="185" spans="1:18" s="19" customFormat="1" ht="57.6" x14ac:dyDescent="0.3">
      <c r="A185" s="146"/>
      <c r="B185" s="137"/>
      <c r="C185" s="137"/>
      <c r="D185" s="140"/>
      <c r="E185" s="137"/>
      <c r="F185" s="137"/>
      <c r="G185" s="137"/>
      <c r="H185" s="90" t="s">
        <v>57</v>
      </c>
      <c r="I185" s="7" t="s">
        <v>85</v>
      </c>
      <c r="J185" s="140"/>
      <c r="K185" s="143"/>
      <c r="L185" s="9" t="s">
        <v>18</v>
      </c>
      <c r="M185" s="9">
        <v>0</v>
      </c>
      <c r="N185" s="9">
        <v>2021</v>
      </c>
      <c r="O185" s="9" t="s">
        <v>17</v>
      </c>
      <c r="P185" s="13">
        <v>1</v>
      </c>
      <c r="Q185" s="7" t="s">
        <v>33</v>
      </c>
      <c r="R185" s="28" t="s">
        <v>174</v>
      </c>
    </row>
    <row r="186" spans="1:18" s="19" customFormat="1" ht="100.35" customHeight="1" x14ac:dyDescent="0.3">
      <c r="A186" s="146"/>
      <c r="B186" s="137"/>
      <c r="C186" s="137"/>
      <c r="D186" s="140"/>
      <c r="E186" s="137"/>
      <c r="F186" s="137"/>
      <c r="G186" s="137"/>
      <c r="H186" s="91" t="s">
        <v>95</v>
      </c>
      <c r="I186" s="78" t="s">
        <v>72</v>
      </c>
      <c r="J186" s="140"/>
      <c r="K186" s="143"/>
      <c r="L186" s="92" t="s">
        <v>121</v>
      </c>
      <c r="M186" s="13">
        <v>0</v>
      </c>
      <c r="N186" s="93">
        <v>2021</v>
      </c>
      <c r="O186" s="94" t="s">
        <v>17</v>
      </c>
      <c r="P186" s="13">
        <v>1</v>
      </c>
      <c r="Q186" s="7" t="s">
        <v>33</v>
      </c>
      <c r="R186" s="28" t="s">
        <v>171</v>
      </c>
    </row>
    <row r="187" spans="1:18" s="19" customFormat="1" ht="156.6" customHeight="1" thickBot="1" x14ac:dyDescent="0.35">
      <c r="A187" s="146"/>
      <c r="B187" s="138"/>
      <c r="C187" s="138"/>
      <c r="D187" s="141"/>
      <c r="E187" s="138"/>
      <c r="F187" s="138"/>
      <c r="G187" s="138"/>
      <c r="H187" s="104" t="s">
        <v>73</v>
      </c>
      <c r="I187" s="40" t="s">
        <v>74</v>
      </c>
      <c r="J187" s="141"/>
      <c r="K187" s="144"/>
      <c r="L187" s="95" t="s">
        <v>84</v>
      </c>
      <c r="M187" s="86">
        <v>0</v>
      </c>
      <c r="N187" s="87">
        <v>2021</v>
      </c>
      <c r="O187" s="88" t="s">
        <v>17</v>
      </c>
      <c r="P187" s="100">
        <v>5</v>
      </c>
      <c r="Q187" s="89" t="s">
        <v>33</v>
      </c>
      <c r="R187" s="33" t="s">
        <v>132</v>
      </c>
    </row>
    <row r="188" spans="1:18" s="19" customFormat="1" ht="72" x14ac:dyDescent="0.3">
      <c r="A188" s="146"/>
      <c r="B188" s="137">
        <f>F188</f>
        <v>2869635</v>
      </c>
      <c r="C188" s="137">
        <v>2869635</v>
      </c>
      <c r="D188" s="148" t="s">
        <v>65</v>
      </c>
      <c r="E188" s="137">
        <f>0</f>
        <v>0</v>
      </c>
      <c r="F188" s="137">
        <f>C188+E188</f>
        <v>2869635</v>
      </c>
      <c r="G188" s="137">
        <f>F188</f>
        <v>2869635</v>
      </c>
      <c r="H188" s="63" t="s">
        <v>29</v>
      </c>
      <c r="I188" s="46" t="s">
        <v>32</v>
      </c>
      <c r="J188" s="139" t="s">
        <v>61</v>
      </c>
      <c r="K188" s="142" t="s">
        <v>62</v>
      </c>
      <c r="L188" s="3" t="s">
        <v>18</v>
      </c>
      <c r="M188" s="3">
        <v>0</v>
      </c>
      <c r="N188" s="96" t="s">
        <v>17</v>
      </c>
      <c r="O188" s="3">
        <v>0</v>
      </c>
      <c r="P188" s="49">
        <v>1</v>
      </c>
      <c r="Q188" s="27" t="s">
        <v>30</v>
      </c>
      <c r="R188" s="12" t="s">
        <v>157</v>
      </c>
    </row>
    <row r="189" spans="1:18" s="19" customFormat="1" ht="43.2" x14ac:dyDescent="0.3">
      <c r="A189" s="146"/>
      <c r="B189" s="137"/>
      <c r="C189" s="137"/>
      <c r="D189" s="149"/>
      <c r="E189" s="137"/>
      <c r="F189" s="137"/>
      <c r="G189" s="137"/>
      <c r="H189" s="59" t="s">
        <v>55</v>
      </c>
      <c r="I189" s="18" t="s">
        <v>31</v>
      </c>
      <c r="J189" s="140"/>
      <c r="K189" s="143"/>
      <c r="L189" s="3" t="s">
        <v>18</v>
      </c>
      <c r="M189" s="9">
        <v>0</v>
      </c>
      <c r="N189" s="17" t="s">
        <v>17</v>
      </c>
      <c r="O189" s="9">
        <v>0</v>
      </c>
      <c r="P189" s="36">
        <v>1</v>
      </c>
      <c r="Q189" s="7" t="s">
        <v>33</v>
      </c>
      <c r="R189" s="28" t="s">
        <v>156</v>
      </c>
    </row>
    <row r="190" spans="1:18" s="19" customFormat="1" ht="129.6" x14ac:dyDescent="0.3">
      <c r="A190" s="146"/>
      <c r="B190" s="137"/>
      <c r="C190" s="137"/>
      <c r="D190" s="149"/>
      <c r="E190" s="137"/>
      <c r="F190" s="137"/>
      <c r="G190" s="137"/>
      <c r="H190" s="64" t="s">
        <v>77</v>
      </c>
      <c r="I190" s="4" t="s">
        <v>115</v>
      </c>
      <c r="J190" s="140"/>
      <c r="K190" s="143"/>
      <c r="L190" s="3" t="s">
        <v>18</v>
      </c>
      <c r="M190" s="9">
        <v>0</v>
      </c>
      <c r="N190" s="17" t="s">
        <v>17</v>
      </c>
      <c r="O190" s="9">
        <v>0</v>
      </c>
      <c r="P190" s="36">
        <v>1</v>
      </c>
      <c r="Q190" s="7" t="s">
        <v>33</v>
      </c>
      <c r="R190" s="28" t="s">
        <v>185</v>
      </c>
    </row>
    <row r="191" spans="1:18" s="19" customFormat="1" ht="129.6" x14ac:dyDescent="0.3">
      <c r="A191" s="146"/>
      <c r="B191" s="137"/>
      <c r="C191" s="137"/>
      <c r="D191" s="149"/>
      <c r="E191" s="137"/>
      <c r="F191" s="137"/>
      <c r="G191" s="137"/>
      <c r="H191" s="59" t="s">
        <v>86</v>
      </c>
      <c r="I191" s="7" t="s">
        <v>87</v>
      </c>
      <c r="J191" s="140"/>
      <c r="K191" s="143"/>
      <c r="L191" s="18" t="s">
        <v>88</v>
      </c>
      <c r="M191" s="17">
        <v>0</v>
      </c>
      <c r="N191" s="17">
        <v>2021</v>
      </c>
      <c r="O191" s="17" t="s">
        <v>17</v>
      </c>
      <c r="P191" s="57">
        <v>47</v>
      </c>
      <c r="Q191" s="18" t="s">
        <v>33</v>
      </c>
      <c r="R191" s="58" t="s">
        <v>89</v>
      </c>
    </row>
    <row r="192" spans="1:18" s="19" customFormat="1" ht="119.1" customHeight="1" x14ac:dyDescent="0.3">
      <c r="A192" s="146"/>
      <c r="B192" s="137"/>
      <c r="C192" s="137"/>
      <c r="D192" s="149"/>
      <c r="E192" s="137"/>
      <c r="F192" s="137"/>
      <c r="G192" s="137"/>
      <c r="H192" s="64" t="s">
        <v>56</v>
      </c>
      <c r="I192" s="27" t="s">
        <v>82</v>
      </c>
      <c r="J192" s="140"/>
      <c r="K192" s="143"/>
      <c r="L192" s="3" t="s">
        <v>75</v>
      </c>
      <c r="M192" s="8">
        <v>0</v>
      </c>
      <c r="N192" s="8">
        <v>2021</v>
      </c>
      <c r="O192" s="8" t="s">
        <v>17</v>
      </c>
      <c r="P192" s="101">
        <v>1721781</v>
      </c>
      <c r="Q192" s="7" t="s">
        <v>33</v>
      </c>
      <c r="R192" s="28" t="s">
        <v>130</v>
      </c>
    </row>
    <row r="193" spans="1:18" s="19" customFormat="1" ht="86.4" x14ac:dyDescent="0.3">
      <c r="A193" s="146"/>
      <c r="B193" s="137"/>
      <c r="C193" s="137"/>
      <c r="D193" s="149"/>
      <c r="E193" s="137"/>
      <c r="F193" s="137"/>
      <c r="G193" s="137"/>
      <c r="H193" s="34" t="s">
        <v>70</v>
      </c>
      <c r="I193" s="18" t="s">
        <v>71</v>
      </c>
      <c r="J193" s="140"/>
      <c r="K193" s="143"/>
      <c r="L193" s="9" t="s">
        <v>18</v>
      </c>
      <c r="M193" s="9">
        <v>0</v>
      </c>
      <c r="N193" s="9">
        <v>2021</v>
      </c>
      <c r="O193" s="9" t="s">
        <v>17</v>
      </c>
      <c r="P193" s="13">
        <v>1</v>
      </c>
      <c r="Q193" s="7" t="s">
        <v>33</v>
      </c>
      <c r="R193" s="28" t="s">
        <v>186</v>
      </c>
    </row>
    <row r="194" spans="1:18" s="19" customFormat="1" ht="72" x14ac:dyDescent="0.3">
      <c r="A194" s="146"/>
      <c r="B194" s="137"/>
      <c r="C194" s="137"/>
      <c r="D194" s="149"/>
      <c r="E194" s="137"/>
      <c r="F194" s="137"/>
      <c r="G194" s="137"/>
      <c r="H194" s="65" t="s">
        <v>95</v>
      </c>
      <c r="I194" s="48" t="s">
        <v>72</v>
      </c>
      <c r="J194" s="140"/>
      <c r="K194" s="143"/>
      <c r="L194" s="92" t="s">
        <v>121</v>
      </c>
      <c r="M194" s="16">
        <v>0</v>
      </c>
      <c r="N194" s="15">
        <v>2021</v>
      </c>
      <c r="O194" s="14" t="s">
        <v>17</v>
      </c>
      <c r="P194" s="16">
        <v>1</v>
      </c>
      <c r="Q194" s="7" t="s">
        <v>33</v>
      </c>
      <c r="R194" s="28" t="s">
        <v>171</v>
      </c>
    </row>
    <row r="195" spans="1:18" ht="130.19999999999999" thickBot="1" x14ac:dyDescent="0.35">
      <c r="A195" s="146"/>
      <c r="B195" s="138"/>
      <c r="C195" s="138"/>
      <c r="D195" s="149"/>
      <c r="E195" s="138"/>
      <c r="F195" s="138"/>
      <c r="G195" s="138"/>
      <c r="H195" s="66" t="s">
        <v>73</v>
      </c>
      <c r="I195" s="72" t="s">
        <v>74</v>
      </c>
      <c r="J195" s="141"/>
      <c r="K195" s="144"/>
      <c r="L195" s="38" t="s">
        <v>84</v>
      </c>
      <c r="M195" s="30">
        <v>0</v>
      </c>
      <c r="N195" s="31">
        <v>2021</v>
      </c>
      <c r="O195" s="32" t="s">
        <v>17</v>
      </c>
      <c r="P195" s="100">
        <v>3</v>
      </c>
      <c r="Q195" s="35" t="s">
        <v>33</v>
      </c>
      <c r="R195" s="33" t="s">
        <v>133</v>
      </c>
    </row>
    <row r="196" spans="1:18" ht="72" x14ac:dyDescent="0.3">
      <c r="A196" s="146"/>
      <c r="B196" s="136">
        <f>F196</f>
        <v>4776746</v>
      </c>
      <c r="C196" s="136">
        <v>4776746</v>
      </c>
      <c r="D196" s="149"/>
      <c r="E196" s="136">
        <f>0</f>
        <v>0</v>
      </c>
      <c r="F196" s="136">
        <f>C196+E196</f>
        <v>4776746</v>
      </c>
      <c r="G196" s="136">
        <f>F196</f>
        <v>4776746</v>
      </c>
      <c r="H196" s="63" t="s">
        <v>29</v>
      </c>
      <c r="I196" s="46" t="s">
        <v>81</v>
      </c>
      <c r="J196" s="139" t="s">
        <v>63</v>
      </c>
      <c r="K196" s="142" t="s">
        <v>62</v>
      </c>
      <c r="L196" s="3" t="s">
        <v>18</v>
      </c>
      <c r="M196" s="3">
        <v>0</v>
      </c>
      <c r="N196" s="96" t="s">
        <v>17</v>
      </c>
      <c r="O196" s="3">
        <v>0</v>
      </c>
      <c r="P196" s="49">
        <v>1</v>
      </c>
      <c r="Q196" s="27" t="s">
        <v>30</v>
      </c>
      <c r="R196" s="12" t="s">
        <v>159</v>
      </c>
    </row>
    <row r="197" spans="1:18" ht="43.2" x14ac:dyDescent="0.3">
      <c r="A197" s="146"/>
      <c r="B197" s="137"/>
      <c r="C197" s="137"/>
      <c r="D197" s="149"/>
      <c r="E197" s="137"/>
      <c r="F197" s="137"/>
      <c r="G197" s="137"/>
      <c r="H197" s="59" t="s">
        <v>55</v>
      </c>
      <c r="I197" s="18" t="s">
        <v>31</v>
      </c>
      <c r="J197" s="140"/>
      <c r="K197" s="143"/>
      <c r="L197" s="3" t="s">
        <v>18</v>
      </c>
      <c r="M197" s="9">
        <v>0</v>
      </c>
      <c r="N197" s="17" t="s">
        <v>17</v>
      </c>
      <c r="O197" s="9">
        <v>0</v>
      </c>
      <c r="P197" s="36">
        <v>1</v>
      </c>
      <c r="Q197" s="7" t="s">
        <v>33</v>
      </c>
      <c r="R197" s="28" t="s">
        <v>156</v>
      </c>
    </row>
    <row r="198" spans="1:18" ht="129.6" x14ac:dyDescent="0.3">
      <c r="A198" s="146"/>
      <c r="B198" s="137"/>
      <c r="C198" s="137"/>
      <c r="D198" s="149"/>
      <c r="E198" s="137"/>
      <c r="F198" s="137"/>
      <c r="G198" s="137"/>
      <c r="H198" s="64" t="s">
        <v>77</v>
      </c>
      <c r="I198" s="4" t="s">
        <v>115</v>
      </c>
      <c r="J198" s="140"/>
      <c r="K198" s="143"/>
      <c r="L198" s="3" t="s">
        <v>18</v>
      </c>
      <c r="M198" s="9">
        <v>0</v>
      </c>
      <c r="N198" s="17" t="s">
        <v>17</v>
      </c>
      <c r="O198" s="9">
        <v>0</v>
      </c>
      <c r="P198" s="36">
        <v>1</v>
      </c>
      <c r="Q198" s="7" t="s">
        <v>33</v>
      </c>
      <c r="R198" s="28" t="s">
        <v>184</v>
      </c>
    </row>
    <row r="199" spans="1:18" ht="129.6" x14ac:dyDescent="0.3">
      <c r="A199" s="146"/>
      <c r="B199" s="137"/>
      <c r="C199" s="137"/>
      <c r="D199" s="149"/>
      <c r="E199" s="137"/>
      <c r="F199" s="137"/>
      <c r="G199" s="137"/>
      <c r="H199" s="59" t="s">
        <v>86</v>
      </c>
      <c r="I199" s="7" t="s">
        <v>87</v>
      </c>
      <c r="J199" s="140"/>
      <c r="K199" s="143"/>
      <c r="L199" s="18" t="s">
        <v>88</v>
      </c>
      <c r="M199" s="17">
        <v>0</v>
      </c>
      <c r="N199" s="17">
        <v>2021</v>
      </c>
      <c r="O199" s="17" t="s">
        <v>17</v>
      </c>
      <c r="P199" s="57">
        <v>47</v>
      </c>
      <c r="Q199" s="18" t="s">
        <v>33</v>
      </c>
      <c r="R199" s="58" t="s">
        <v>89</v>
      </c>
    </row>
    <row r="200" spans="1:18" ht="91.35" customHeight="1" x14ac:dyDescent="0.3">
      <c r="A200" s="146"/>
      <c r="B200" s="137"/>
      <c r="C200" s="137"/>
      <c r="D200" s="149"/>
      <c r="E200" s="137"/>
      <c r="F200" s="137"/>
      <c r="G200" s="137"/>
      <c r="H200" s="64" t="s">
        <v>56</v>
      </c>
      <c r="I200" s="27" t="s">
        <v>82</v>
      </c>
      <c r="J200" s="140"/>
      <c r="K200" s="143"/>
      <c r="L200" s="3" t="s">
        <v>75</v>
      </c>
      <c r="M200" s="8">
        <v>0</v>
      </c>
      <c r="N200" s="8">
        <v>2021</v>
      </c>
      <c r="O200" s="8" t="s">
        <v>17</v>
      </c>
      <c r="P200" s="101">
        <v>2866048</v>
      </c>
      <c r="Q200" s="7" t="s">
        <v>33</v>
      </c>
      <c r="R200" s="28" t="s">
        <v>131</v>
      </c>
    </row>
    <row r="201" spans="1:18" ht="86.4" x14ac:dyDescent="0.3">
      <c r="A201" s="146"/>
      <c r="B201" s="137"/>
      <c r="C201" s="137"/>
      <c r="D201" s="149"/>
      <c r="E201" s="137"/>
      <c r="F201" s="137"/>
      <c r="G201" s="137"/>
      <c r="H201" s="34" t="s">
        <v>70</v>
      </c>
      <c r="I201" s="18" t="s">
        <v>71</v>
      </c>
      <c r="J201" s="140"/>
      <c r="K201" s="143"/>
      <c r="L201" s="9" t="s">
        <v>18</v>
      </c>
      <c r="M201" s="9">
        <v>0</v>
      </c>
      <c r="N201" s="9">
        <v>2021</v>
      </c>
      <c r="O201" s="9" t="s">
        <v>17</v>
      </c>
      <c r="P201" s="13">
        <v>1</v>
      </c>
      <c r="Q201" s="7" t="s">
        <v>33</v>
      </c>
      <c r="R201" s="28" t="s">
        <v>186</v>
      </c>
    </row>
    <row r="202" spans="1:18" ht="101.1" customHeight="1" x14ac:dyDescent="0.3">
      <c r="A202" s="146"/>
      <c r="B202" s="137"/>
      <c r="C202" s="137"/>
      <c r="D202" s="149"/>
      <c r="E202" s="137"/>
      <c r="F202" s="137"/>
      <c r="G202" s="137"/>
      <c r="H202" s="65" t="s">
        <v>95</v>
      </c>
      <c r="I202" s="48" t="s">
        <v>72</v>
      </c>
      <c r="J202" s="140"/>
      <c r="K202" s="143"/>
      <c r="L202" s="92" t="s">
        <v>121</v>
      </c>
      <c r="M202" s="13">
        <v>0</v>
      </c>
      <c r="N202" s="93">
        <v>2021</v>
      </c>
      <c r="O202" s="94" t="s">
        <v>17</v>
      </c>
      <c r="P202" s="13">
        <v>1</v>
      </c>
      <c r="Q202" s="7" t="s">
        <v>33</v>
      </c>
      <c r="R202" s="28" t="s">
        <v>171</v>
      </c>
    </row>
    <row r="203" spans="1:18" ht="162.6" customHeight="1" thickBot="1" x14ac:dyDescent="0.35">
      <c r="A203" s="146"/>
      <c r="B203" s="138"/>
      <c r="C203" s="138"/>
      <c r="D203" s="150"/>
      <c r="E203" s="138"/>
      <c r="F203" s="138"/>
      <c r="G203" s="138"/>
      <c r="H203" s="66" t="s">
        <v>73</v>
      </c>
      <c r="I203" s="72" t="s">
        <v>74</v>
      </c>
      <c r="J203" s="141"/>
      <c r="K203" s="144"/>
      <c r="L203" s="95" t="s">
        <v>84</v>
      </c>
      <c r="M203" s="86">
        <v>0</v>
      </c>
      <c r="N203" s="87">
        <v>2021</v>
      </c>
      <c r="O203" s="88" t="s">
        <v>17</v>
      </c>
      <c r="P203" s="100">
        <v>4</v>
      </c>
      <c r="Q203" s="89" t="s">
        <v>33</v>
      </c>
      <c r="R203" s="33" t="s">
        <v>134</v>
      </c>
    </row>
    <row r="204" spans="1:18" ht="76.5" customHeight="1" x14ac:dyDescent="0.3">
      <c r="A204" s="146"/>
      <c r="B204" s="136">
        <f>F204</f>
        <v>2869635</v>
      </c>
      <c r="C204" s="136">
        <v>2869635</v>
      </c>
      <c r="D204" s="148" t="s">
        <v>66</v>
      </c>
      <c r="E204" s="136">
        <f>0</f>
        <v>0</v>
      </c>
      <c r="F204" s="136">
        <f>C204+E204</f>
        <v>2869635</v>
      </c>
      <c r="G204" s="136">
        <f>F204</f>
        <v>2869635</v>
      </c>
      <c r="H204" s="69" t="s">
        <v>29</v>
      </c>
      <c r="I204" s="47" t="s">
        <v>81</v>
      </c>
      <c r="J204" s="139" t="s">
        <v>61</v>
      </c>
      <c r="K204" s="142" t="s">
        <v>62</v>
      </c>
      <c r="L204" s="8" t="s">
        <v>18</v>
      </c>
      <c r="M204" s="3">
        <v>0</v>
      </c>
      <c r="N204" s="96" t="s">
        <v>17</v>
      </c>
      <c r="O204" s="3">
        <v>0</v>
      </c>
      <c r="P204" s="6">
        <v>1</v>
      </c>
      <c r="Q204" s="4" t="s">
        <v>30</v>
      </c>
      <c r="R204" s="12" t="s">
        <v>157</v>
      </c>
    </row>
    <row r="205" spans="1:18" ht="41.1" customHeight="1" x14ac:dyDescent="0.3">
      <c r="A205" s="146"/>
      <c r="B205" s="137"/>
      <c r="C205" s="137"/>
      <c r="D205" s="149"/>
      <c r="E205" s="137"/>
      <c r="F205" s="137"/>
      <c r="G205" s="137"/>
      <c r="H205" s="59" t="s">
        <v>55</v>
      </c>
      <c r="I205" s="18" t="s">
        <v>31</v>
      </c>
      <c r="J205" s="140"/>
      <c r="K205" s="143"/>
      <c r="L205" s="9" t="s">
        <v>18</v>
      </c>
      <c r="M205" s="9">
        <v>0</v>
      </c>
      <c r="N205" s="17" t="s">
        <v>17</v>
      </c>
      <c r="O205" s="9">
        <v>0</v>
      </c>
      <c r="P205" s="36">
        <v>1</v>
      </c>
      <c r="Q205" s="7" t="s">
        <v>33</v>
      </c>
      <c r="R205" s="28" t="s">
        <v>156</v>
      </c>
    </row>
    <row r="206" spans="1:18" ht="100.8" x14ac:dyDescent="0.3">
      <c r="A206" s="146"/>
      <c r="B206" s="137"/>
      <c r="C206" s="137"/>
      <c r="D206" s="149"/>
      <c r="E206" s="137"/>
      <c r="F206" s="137"/>
      <c r="G206" s="137"/>
      <c r="H206" s="59" t="s">
        <v>83</v>
      </c>
      <c r="I206" s="7" t="s">
        <v>117</v>
      </c>
      <c r="J206" s="140"/>
      <c r="K206" s="143"/>
      <c r="L206" s="3" t="s">
        <v>18</v>
      </c>
      <c r="M206" s="9">
        <v>0</v>
      </c>
      <c r="N206" s="17" t="s">
        <v>17</v>
      </c>
      <c r="O206" s="9">
        <v>0</v>
      </c>
      <c r="P206" s="36">
        <v>1</v>
      </c>
      <c r="Q206" s="7" t="s">
        <v>33</v>
      </c>
      <c r="R206" s="28" t="s">
        <v>184</v>
      </c>
    </row>
    <row r="207" spans="1:18" ht="137.85" customHeight="1" x14ac:dyDescent="0.3">
      <c r="A207" s="146"/>
      <c r="B207" s="137"/>
      <c r="C207" s="137"/>
      <c r="D207" s="149"/>
      <c r="E207" s="137"/>
      <c r="F207" s="137"/>
      <c r="G207" s="137"/>
      <c r="H207" s="59" t="s">
        <v>86</v>
      </c>
      <c r="I207" s="7" t="s">
        <v>87</v>
      </c>
      <c r="J207" s="140"/>
      <c r="K207" s="143"/>
      <c r="L207" s="18" t="s">
        <v>88</v>
      </c>
      <c r="M207" s="17">
        <v>0</v>
      </c>
      <c r="N207" s="17">
        <v>2021</v>
      </c>
      <c r="O207" s="17" t="s">
        <v>17</v>
      </c>
      <c r="P207" s="57">
        <v>47</v>
      </c>
      <c r="Q207" s="18" t="s">
        <v>33</v>
      </c>
      <c r="R207" s="58" t="s">
        <v>89</v>
      </c>
    </row>
    <row r="208" spans="1:18" ht="98.1" customHeight="1" x14ac:dyDescent="0.3">
      <c r="A208" s="146"/>
      <c r="B208" s="137"/>
      <c r="C208" s="137"/>
      <c r="D208" s="149"/>
      <c r="E208" s="137"/>
      <c r="F208" s="137"/>
      <c r="G208" s="137"/>
      <c r="H208" s="59" t="s">
        <v>56</v>
      </c>
      <c r="I208" s="18" t="s">
        <v>82</v>
      </c>
      <c r="J208" s="140"/>
      <c r="K208" s="143"/>
      <c r="L208" s="9" t="s">
        <v>75</v>
      </c>
      <c r="M208" s="8">
        <v>0</v>
      </c>
      <c r="N208" s="8">
        <v>2021</v>
      </c>
      <c r="O208" s="8" t="s">
        <v>17</v>
      </c>
      <c r="P208" s="101">
        <v>2231938</v>
      </c>
      <c r="Q208" s="7" t="s">
        <v>33</v>
      </c>
      <c r="R208" s="28" t="s">
        <v>135</v>
      </c>
    </row>
    <row r="209" spans="1:18" ht="57.6" x14ac:dyDescent="0.3">
      <c r="A209" s="146"/>
      <c r="B209" s="137"/>
      <c r="C209" s="137"/>
      <c r="D209" s="149"/>
      <c r="E209" s="137"/>
      <c r="F209" s="137"/>
      <c r="G209" s="137"/>
      <c r="H209" s="45" t="s">
        <v>57</v>
      </c>
      <c r="I209" s="18" t="s">
        <v>85</v>
      </c>
      <c r="J209" s="140"/>
      <c r="K209" s="143"/>
      <c r="L209" s="9" t="s">
        <v>18</v>
      </c>
      <c r="M209" s="9">
        <v>0</v>
      </c>
      <c r="N209" s="9">
        <v>2021</v>
      </c>
      <c r="O209" s="9" t="s">
        <v>17</v>
      </c>
      <c r="P209" s="13">
        <v>1</v>
      </c>
      <c r="Q209" s="7" t="s">
        <v>33</v>
      </c>
      <c r="R209" s="28" t="s">
        <v>174</v>
      </c>
    </row>
    <row r="210" spans="1:18" ht="72" x14ac:dyDescent="0.3">
      <c r="A210" s="146"/>
      <c r="B210" s="137"/>
      <c r="C210" s="137"/>
      <c r="D210" s="149"/>
      <c r="E210" s="137"/>
      <c r="F210" s="137"/>
      <c r="G210" s="137"/>
      <c r="H210" s="59" t="s">
        <v>95</v>
      </c>
      <c r="I210" s="18" t="s">
        <v>72</v>
      </c>
      <c r="J210" s="140"/>
      <c r="K210" s="143"/>
      <c r="L210" s="83" t="s">
        <v>121</v>
      </c>
      <c r="M210" s="13">
        <v>0</v>
      </c>
      <c r="N210" s="93">
        <v>2021</v>
      </c>
      <c r="O210" s="94" t="s">
        <v>17</v>
      </c>
      <c r="P210" s="13">
        <v>1</v>
      </c>
      <c r="Q210" s="7" t="s">
        <v>33</v>
      </c>
      <c r="R210" s="28" t="s">
        <v>171</v>
      </c>
    </row>
    <row r="211" spans="1:18" ht="130.19999999999999" thickBot="1" x14ac:dyDescent="0.35">
      <c r="A211" s="146"/>
      <c r="B211" s="138"/>
      <c r="C211" s="138"/>
      <c r="D211" s="149"/>
      <c r="E211" s="138"/>
      <c r="F211" s="138"/>
      <c r="G211" s="138"/>
      <c r="H211" s="71" t="s">
        <v>73</v>
      </c>
      <c r="I211" s="67" t="s">
        <v>74</v>
      </c>
      <c r="J211" s="141"/>
      <c r="K211" s="144"/>
      <c r="L211" s="95" t="s">
        <v>84</v>
      </c>
      <c r="M211" s="86">
        <v>0</v>
      </c>
      <c r="N211" s="87">
        <v>2021</v>
      </c>
      <c r="O211" s="88" t="s">
        <v>17</v>
      </c>
      <c r="P211" s="100">
        <v>3</v>
      </c>
      <c r="Q211" s="89" t="s">
        <v>33</v>
      </c>
      <c r="R211" s="33" t="s">
        <v>128</v>
      </c>
    </row>
    <row r="212" spans="1:18" ht="72" x14ac:dyDescent="0.3">
      <c r="A212" s="146"/>
      <c r="B212" s="136">
        <f>F212</f>
        <v>4776746</v>
      </c>
      <c r="C212" s="136">
        <v>4776746</v>
      </c>
      <c r="D212" s="149"/>
      <c r="E212" s="136">
        <f>0</f>
        <v>0</v>
      </c>
      <c r="F212" s="136">
        <f>C212+E212</f>
        <v>4776746</v>
      </c>
      <c r="G212" s="136">
        <f>F212</f>
        <v>4776746</v>
      </c>
      <c r="H212" s="69" t="s">
        <v>29</v>
      </c>
      <c r="I212" s="47" t="s">
        <v>81</v>
      </c>
      <c r="J212" s="139" t="s">
        <v>63</v>
      </c>
      <c r="K212" s="142" t="s">
        <v>62</v>
      </c>
      <c r="L212" s="8" t="s">
        <v>18</v>
      </c>
      <c r="M212" s="3">
        <v>0</v>
      </c>
      <c r="N212" s="96" t="s">
        <v>17</v>
      </c>
      <c r="O212" s="3">
        <v>0</v>
      </c>
      <c r="P212" s="6">
        <v>1</v>
      </c>
      <c r="Q212" s="4" t="s">
        <v>30</v>
      </c>
      <c r="R212" s="12" t="s">
        <v>157</v>
      </c>
    </row>
    <row r="213" spans="1:18" ht="43.2" x14ac:dyDescent="0.3">
      <c r="A213" s="146"/>
      <c r="B213" s="137"/>
      <c r="C213" s="137"/>
      <c r="D213" s="149"/>
      <c r="E213" s="137"/>
      <c r="F213" s="137"/>
      <c r="G213" s="137"/>
      <c r="H213" s="59" t="s">
        <v>55</v>
      </c>
      <c r="I213" s="18" t="s">
        <v>31</v>
      </c>
      <c r="J213" s="140"/>
      <c r="K213" s="143"/>
      <c r="L213" s="9" t="s">
        <v>18</v>
      </c>
      <c r="M213" s="9">
        <v>0</v>
      </c>
      <c r="N213" s="17" t="s">
        <v>17</v>
      </c>
      <c r="O213" s="9">
        <v>0</v>
      </c>
      <c r="P213" s="36">
        <v>1</v>
      </c>
      <c r="Q213" s="7" t="s">
        <v>33</v>
      </c>
      <c r="R213" s="28" t="s">
        <v>156</v>
      </c>
    </row>
    <row r="214" spans="1:18" ht="100.8" x14ac:dyDescent="0.3">
      <c r="A214" s="146"/>
      <c r="B214" s="137"/>
      <c r="C214" s="137"/>
      <c r="D214" s="149"/>
      <c r="E214" s="137"/>
      <c r="F214" s="137"/>
      <c r="G214" s="137"/>
      <c r="H214" s="59" t="s">
        <v>83</v>
      </c>
      <c r="I214" s="7" t="s">
        <v>117</v>
      </c>
      <c r="J214" s="140"/>
      <c r="K214" s="143"/>
      <c r="L214" s="3" t="s">
        <v>18</v>
      </c>
      <c r="M214" s="9">
        <v>0</v>
      </c>
      <c r="N214" s="17" t="s">
        <v>17</v>
      </c>
      <c r="O214" s="9">
        <v>0</v>
      </c>
      <c r="P214" s="36">
        <v>1</v>
      </c>
      <c r="Q214" s="7" t="s">
        <v>33</v>
      </c>
      <c r="R214" s="28" t="s">
        <v>184</v>
      </c>
    </row>
    <row r="215" spans="1:18" ht="129.6" x14ac:dyDescent="0.3">
      <c r="A215" s="146"/>
      <c r="B215" s="137"/>
      <c r="C215" s="137"/>
      <c r="D215" s="149"/>
      <c r="E215" s="137"/>
      <c r="F215" s="137"/>
      <c r="G215" s="137"/>
      <c r="H215" s="59" t="s">
        <v>86</v>
      </c>
      <c r="I215" s="7" t="s">
        <v>87</v>
      </c>
      <c r="J215" s="140"/>
      <c r="K215" s="143"/>
      <c r="L215" s="18" t="s">
        <v>88</v>
      </c>
      <c r="M215" s="17">
        <v>0</v>
      </c>
      <c r="N215" s="17">
        <v>2021</v>
      </c>
      <c r="O215" s="17" t="s">
        <v>17</v>
      </c>
      <c r="P215" s="57">
        <v>47</v>
      </c>
      <c r="Q215" s="18" t="s">
        <v>33</v>
      </c>
      <c r="R215" s="58" t="s">
        <v>89</v>
      </c>
    </row>
    <row r="216" spans="1:18" ht="100.8" x14ac:dyDescent="0.3">
      <c r="A216" s="146"/>
      <c r="B216" s="137"/>
      <c r="C216" s="137"/>
      <c r="D216" s="149"/>
      <c r="E216" s="137"/>
      <c r="F216" s="137"/>
      <c r="G216" s="137"/>
      <c r="H216" s="59" t="s">
        <v>56</v>
      </c>
      <c r="I216" s="18" t="s">
        <v>82</v>
      </c>
      <c r="J216" s="140"/>
      <c r="K216" s="143"/>
      <c r="L216" s="9" t="s">
        <v>75</v>
      </c>
      <c r="M216" s="8">
        <v>0</v>
      </c>
      <c r="N216" s="8">
        <v>2021</v>
      </c>
      <c r="O216" s="8" t="s">
        <v>17</v>
      </c>
      <c r="P216" s="101">
        <v>3715247</v>
      </c>
      <c r="Q216" s="7" t="s">
        <v>33</v>
      </c>
      <c r="R216" s="28" t="s">
        <v>136</v>
      </c>
    </row>
    <row r="217" spans="1:18" ht="57.6" x14ac:dyDescent="0.3">
      <c r="A217" s="146"/>
      <c r="B217" s="137"/>
      <c r="C217" s="137"/>
      <c r="D217" s="149"/>
      <c r="E217" s="137"/>
      <c r="F217" s="137"/>
      <c r="G217" s="137"/>
      <c r="H217" s="45" t="s">
        <v>57</v>
      </c>
      <c r="I217" s="18" t="s">
        <v>85</v>
      </c>
      <c r="J217" s="140"/>
      <c r="K217" s="143"/>
      <c r="L217" s="9" t="s">
        <v>18</v>
      </c>
      <c r="M217" s="9">
        <v>0</v>
      </c>
      <c r="N217" s="9">
        <v>2021</v>
      </c>
      <c r="O217" s="9" t="s">
        <v>17</v>
      </c>
      <c r="P217" s="13">
        <v>1</v>
      </c>
      <c r="Q217" s="7" t="s">
        <v>33</v>
      </c>
      <c r="R217" s="28" t="s">
        <v>174</v>
      </c>
    </row>
    <row r="218" spans="1:18" ht="86.4" x14ac:dyDescent="0.3">
      <c r="A218" s="146"/>
      <c r="B218" s="137"/>
      <c r="C218" s="137"/>
      <c r="D218" s="149"/>
      <c r="E218" s="137"/>
      <c r="F218" s="137"/>
      <c r="G218" s="137"/>
      <c r="H218" s="59" t="s">
        <v>95</v>
      </c>
      <c r="I218" s="18" t="s">
        <v>72</v>
      </c>
      <c r="J218" s="140"/>
      <c r="K218" s="143"/>
      <c r="L218" s="83" t="s">
        <v>121</v>
      </c>
      <c r="M218" s="13">
        <v>0</v>
      </c>
      <c r="N218" s="93">
        <v>2021</v>
      </c>
      <c r="O218" s="94" t="s">
        <v>17</v>
      </c>
      <c r="P218" s="13">
        <v>1</v>
      </c>
      <c r="Q218" s="7" t="s">
        <v>33</v>
      </c>
      <c r="R218" s="28" t="s">
        <v>172</v>
      </c>
    </row>
    <row r="219" spans="1:18" ht="144.6" thickBot="1" x14ac:dyDescent="0.35">
      <c r="A219" s="146"/>
      <c r="B219" s="138"/>
      <c r="C219" s="138"/>
      <c r="D219" s="150"/>
      <c r="E219" s="138"/>
      <c r="F219" s="138"/>
      <c r="G219" s="138"/>
      <c r="H219" s="71" t="s">
        <v>73</v>
      </c>
      <c r="I219" s="67" t="s">
        <v>74</v>
      </c>
      <c r="J219" s="141"/>
      <c r="K219" s="144"/>
      <c r="L219" s="95" t="s">
        <v>84</v>
      </c>
      <c r="M219" s="86">
        <v>0</v>
      </c>
      <c r="N219" s="87">
        <v>2021</v>
      </c>
      <c r="O219" s="88" t="s">
        <v>17</v>
      </c>
      <c r="P219" s="100">
        <v>5</v>
      </c>
      <c r="Q219" s="89" t="s">
        <v>33</v>
      </c>
      <c r="R219" s="33" t="s">
        <v>132</v>
      </c>
    </row>
    <row r="220" spans="1:18" ht="72" x14ac:dyDescent="0.3">
      <c r="A220" s="146"/>
      <c r="B220" s="136">
        <f>F220</f>
        <v>2869635</v>
      </c>
      <c r="C220" s="136">
        <v>2869635</v>
      </c>
      <c r="D220" s="148" t="s">
        <v>67</v>
      </c>
      <c r="E220" s="136">
        <f>0</f>
        <v>0</v>
      </c>
      <c r="F220" s="136">
        <f>C220+E220</f>
        <v>2869635</v>
      </c>
      <c r="G220" s="136">
        <f>F220</f>
        <v>2869635</v>
      </c>
      <c r="H220" s="63" t="s">
        <v>29</v>
      </c>
      <c r="I220" s="46" t="s">
        <v>81</v>
      </c>
      <c r="J220" s="148" t="s">
        <v>61</v>
      </c>
      <c r="K220" s="142" t="s">
        <v>62</v>
      </c>
      <c r="L220" s="8" t="s">
        <v>18</v>
      </c>
      <c r="M220" s="3">
        <v>0</v>
      </c>
      <c r="N220" s="96" t="s">
        <v>17</v>
      </c>
      <c r="O220" s="3">
        <v>0</v>
      </c>
      <c r="P220" s="49">
        <v>1</v>
      </c>
      <c r="Q220" s="27" t="s">
        <v>30</v>
      </c>
      <c r="R220" s="12" t="s">
        <v>157</v>
      </c>
    </row>
    <row r="221" spans="1:18" ht="43.2" x14ac:dyDescent="0.3">
      <c r="A221" s="146"/>
      <c r="B221" s="137"/>
      <c r="C221" s="137"/>
      <c r="D221" s="149"/>
      <c r="E221" s="137"/>
      <c r="F221" s="137"/>
      <c r="G221" s="137"/>
      <c r="H221" s="59" t="s">
        <v>55</v>
      </c>
      <c r="I221" s="18" t="s">
        <v>31</v>
      </c>
      <c r="J221" s="140"/>
      <c r="K221" s="143"/>
      <c r="L221" s="9" t="s">
        <v>18</v>
      </c>
      <c r="M221" s="9">
        <v>0</v>
      </c>
      <c r="N221" s="17" t="s">
        <v>17</v>
      </c>
      <c r="O221" s="9">
        <v>0</v>
      </c>
      <c r="P221" s="36">
        <v>1</v>
      </c>
      <c r="Q221" s="7" t="s">
        <v>33</v>
      </c>
      <c r="R221" s="28" t="s">
        <v>156</v>
      </c>
    </row>
    <row r="222" spans="1:18" ht="100.8" x14ac:dyDescent="0.3">
      <c r="A222" s="146"/>
      <c r="B222" s="137"/>
      <c r="C222" s="137"/>
      <c r="D222" s="149"/>
      <c r="E222" s="137"/>
      <c r="F222" s="137"/>
      <c r="G222" s="137"/>
      <c r="H222" s="59" t="s">
        <v>83</v>
      </c>
      <c r="I222" s="7" t="s">
        <v>117</v>
      </c>
      <c r="J222" s="140"/>
      <c r="K222" s="143"/>
      <c r="L222" s="3" t="s">
        <v>18</v>
      </c>
      <c r="M222" s="9">
        <v>0</v>
      </c>
      <c r="N222" s="17" t="s">
        <v>17</v>
      </c>
      <c r="O222" s="9">
        <v>0</v>
      </c>
      <c r="P222" s="36">
        <v>1</v>
      </c>
      <c r="Q222" s="7" t="s">
        <v>33</v>
      </c>
      <c r="R222" s="28" t="s">
        <v>184</v>
      </c>
    </row>
    <row r="223" spans="1:18" ht="129.6" x14ac:dyDescent="0.3">
      <c r="A223" s="146"/>
      <c r="B223" s="137"/>
      <c r="C223" s="137"/>
      <c r="D223" s="149"/>
      <c r="E223" s="137"/>
      <c r="F223" s="137"/>
      <c r="G223" s="137"/>
      <c r="H223" s="59" t="s">
        <v>86</v>
      </c>
      <c r="I223" s="7" t="s">
        <v>87</v>
      </c>
      <c r="J223" s="140"/>
      <c r="K223" s="143"/>
      <c r="L223" s="18" t="s">
        <v>88</v>
      </c>
      <c r="M223" s="17">
        <v>0</v>
      </c>
      <c r="N223" s="17">
        <v>2021</v>
      </c>
      <c r="O223" s="17" t="s">
        <v>17</v>
      </c>
      <c r="P223" s="57">
        <v>47</v>
      </c>
      <c r="Q223" s="18" t="s">
        <v>33</v>
      </c>
      <c r="R223" s="58" t="s">
        <v>89</v>
      </c>
    </row>
    <row r="224" spans="1:18" ht="100.8" x14ac:dyDescent="0.3">
      <c r="A224" s="146"/>
      <c r="B224" s="137"/>
      <c r="C224" s="137"/>
      <c r="D224" s="149"/>
      <c r="E224" s="137"/>
      <c r="F224" s="137"/>
      <c r="G224" s="137"/>
      <c r="H224" s="64" t="s">
        <v>56</v>
      </c>
      <c r="I224" s="27" t="s">
        <v>82</v>
      </c>
      <c r="J224" s="140"/>
      <c r="K224" s="143"/>
      <c r="L224" s="9" t="s">
        <v>75</v>
      </c>
      <c r="M224" s="8">
        <v>0</v>
      </c>
      <c r="N224" s="8">
        <v>2021</v>
      </c>
      <c r="O224" s="8" t="s">
        <v>17</v>
      </c>
      <c r="P224" s="101">
        <v>1721781</v>
      </c>
      <c r="Q224" s="7" t="s">
        <v>33</v>
      </c>
      <c r="R224" s="28" t="s">
        <v>130</v>
      </c>
    </row>
    <row r="225" spans="1:18" ht="86.4" x14ac:dyDescent="0.3">
      <c r="A225" s="146"/>
      <c r="B225" s="137"/>
      <c r="C225" s="137"/>
      <c r="D225" s="149"/>
      <c r="E225" s="137"/>
      <c r="F225" s="137"/>
      <c r="G225" s="137"/>
      <c r="H225" s="34" t="s">
        <v>70</v>
      </c>
      <c r="I225" s="18" t="s">
        <v>71</v>
      </c>
      <c r="J225" s="140"/>
      <c r="K225" s="143"/>
      <c r="L225" s="9" t="s">
        <v>18</v>
      </c>
      <c r="M225" s="9">
        <v>0</v>
      </c>
      <c r="N225" s="9">
        <v>2021</v>
      </c>
      <c r="O225" s="9" t="s">
        <v>17</v>
      </c>
      <c r="P225" s="13">
        <v>1</v>
      </c>
      <c r="Q225" s="7" t="s">
        <v>33</v>
      </c>
      <c r="R225" s="28" t="s">
        <v>186</v>
      </c>
    </row>
    <row r="226" spans="1:18" ht="72" x14ac:dyDescent="0.3">
      <c r="A226" s="146"/>
      <c r="B226" s="137"/>
      <c r="C226" s="137"/>
      <c r="D226" s="149"/>
      <c r="E226" s="137"/>
      <c r="F226" s="137"/>
      <c r="G226" s="137"/>
      <c r="H226" s="65" t="s">
        <v>95</v>
      </c>
      <c r="I226" s="48" t="s">
        <v>72</v>
      </c>
      <c r="J226" s="140"/>
      <c r="K226" s="143"/>
      <c r="L226" s="83" t="s">
        <v>121</v>
      </c>
      <c r="M226" s="13">
        <v>0</v>
      </c>
      <c r="N226" s="93">
        <v>2021</v>
      </c>
      <c r="O226" s="94" t="s">
        <v>17</v>
      </c>
      <c r="P226" s="13">
        <v>1</v>
      </c>
      <c r="Q226" s="7" t="s">
        <v>33</v>
      </c>
      <c r="R226" s="28" t="s">
        <v>171</v>
      </c>
    </row>
    <row r="227" spans="1:18" ht="130.19999999999999" thickBot="1" x14ac:dyDescent="0.35">
      <c r="A227" s="146"/>
      <c r="B227" s="138"/>
      <c r="C227" s="138"/>
      <c r="D227" s="149"/>
      <c r="E227" s="138"/>
      <c r="F227" s="138"/>
      <c r="G227" s="138"/>
      <c r="H227" s="66" t="s">
        <v>73</v>
      </c>
      <c r="I227" s="72" t="s">
        <v>74</v>
      </c>
      <c r="J227" s="141"/>
      <c r="K227" s="144"/>
      <c r="L227" s="95" t="s">
        <v>84</v>
      </c>
      <c r="M227" s="86">
        <v>0</v>
      </c>
      <c r="N227" s="87">
        <v>2021</v>
      </c>
      <c r="O227" s="88" t="s">
        <v>17</v>
      </c>
      <c r="P227" s="100">
        <v>3</v>
      </c>
      <c r="Q227" s="89" t="s">
        <v>33</v>
      </c>
      <c r="R227" s="33" t="s">
        <v>133</v>
      </c>
    </row>
    <row r="228" spans="1:18" ht="72" x14ac:dyDescent="0.3">
      <c r="A228" s="146"/>
      <c r="B228" s="136">
        <f>F228</f>
        <v>4776746</v>
      </c>
      <c r="C228" s="136">
        <v>4776746</v>
      </c>
      <c r="D228" s="149"/>
      <c r="E228" s="136">
        <f>0</f>
        <v>0</v>
      </c>
      <c r="F228" s="136">
        <f>C228+E228</f>
        <v>4776746</v>
      </c>
      <c r="G228" s="136">
        <f>F228</f>
        <v>4776746</v>
      </c>
      <c r="H228" s="69" t="s">
        <v>29</v>
      </c>
      <c r="I228" s="47" t="s">
        <v>81</v>
      </c>
      <c r="J228" s="139" t="s">
        <v>63</v>
      </c>
      <c r="K228" s="142" t="s">
        <v>62</v>
      </c>
      <c r="L228" s="8" t="s">
        <v>18</v>
      </c>
      <c r="M228" s="3">
        <v>0</v>
      </c>
      <c r="N228" s="41" t="s">
        <v>17</v>
      </c>
      <c r="O228" s="3">
        <v>0</v>
      </c>
      <c r="P228" s="6">
        <v>1</v>
      </c>
      <c r="Q228" s="4" t="s">
        <v>30</v>
      </c>
      <c r="R228" s="12" t="s">
        <v>157</v>
      </c>
    </row>
    <row r="229" spans="1:18" ht="43.2" x14ac:dyDescent="0.3">
      <c r="A229" s="146"/>
      <c r="B229" s="137"/>
      <c r="C229" s="137"/>
      <c r="D229" s="149"/>
      <c r="E229" s="137"/>
      <c r="F229" s="137"/>
      <c r="G229" s="137"/>
      <c r="H229" s="59" t="s">
        <v>55</v>
      </c>
      <c r="I229" s="18" t="s">
        <v>31</v>
      </c>
      <c r="J229" s="140"/>
      <c r="K229" s="143"/>
      <c r="L229" s="9" t="s">
        <v>18</v>
      </c>
      <c r="M229" s="9">
        <v>0</v>
      </c>
      <c r="N229" s="9" t="s">
        <v>17</v>
      </c>
      <c r="O229" s="9">
        <v>0</v>
      </c>
      <c r="P229" s="36">
        <v>1</v>
      </c>
      <c r="Q229" s="7" t="s">
        <v>33</v>
      </c>
      <c r="R229" s="28" t="s">
        <v>156</v>
      </c>
    </row>
    <row r="230" spans="1:18" ht="100.8" x14ac:dyDescent="0.3">
      <c r="A230" s="146"/>
      <c r="B230" s="137"/>
      <c r="C230" s="137"/>
      <c r="D230" s="149"/>
      <c r="E230" s="137"/>
      <c r="F230" s="137"/>
      <c r="G230" s="137"/>
      <c r="H230" s="59" t="s">
        <v>83</v>
      </c>
      <c r="I230" s="7" t="s">
        <v>117</v>
      </c>
      <c r="J230" s="140"/>
      <c r="K230" s="143"/>
      <c r="L230" s="3" t="s">
        <v>18</v>
      </c>
      <c r="M230" s="9">
        <v>0</v>
      </c>
      <c r="N230" s="9" t="s">
        <v>17</v>
      </c>
      <c r="O230" s="9">
        <v>0</v>
      </c>
      <c r="P230" s="36">
        <v>1</v>
      </c>
      <c r="Q230" s="7" t="s">
        <v>33</v>
      </c>
      <c r="R230" s="28" t="s">
        <v>184</v>
      </c>
    </row>
    <row r="231" spans="1:18" ht="129.6" x14ac:dyDescent="0.3">
      <c r="A231" s="146"/>
      <c r="B231" s="137"/>
      <c r="C231" s="137"/>
      <c r="D231" s="149"/>
      <c r="E231" s="137"/>
      <c r="F231" s="137"/>
      <c r="G231" s="137"/>
      <c r="H231" s="59" t="s">
        <v>86</v>
      </c>
      <c r="I231" s="7" t="s">
        <v>87</v>
      </c>
      <c r="J231" s="140"/>
      <c r="K231" s="143"/>
      <c r="L231" s="7" t="s">
        <v>88</v>
      </c>
      <c r="M231" s="9">
        <v>0</v>
      </c>
      <c r="N231" s="9">
        <v>2021</v>
      </c>
      <c r="O231" s="9" t="s">
        <v>17</v>
      </c>
      <c r="P231" s="36">
        <v>47</v>
      </c>
      <c r="Q231" s="7" t="s">
        <v>33</v>
      </c>
      <c r="R231" s="82" t="s">
        <v>89</v>
      </c>
    </row>
    <row r="232" spans="1:18" ht="100.8" x14ac:dyDescent="0.3">
      <c r="A232" s="146"/>
      <c r="B232" s="137"/>
      <c r="C232" s="137"/>
      <c r="D232" s="149"/>
      <c r="E232" s="137"/>
      <c r="F232" s="137"/>
      <c r="G232" s="137"/>
      <c r="H232" s="59" t="s">
        <v>56</v>
      </c>
      <c r="I232" s="18" t="s">
        <v>82</v>
      </c>
      <c r="J232" s="140"/>
      <c r="K232" s="143"/>
      <c r="L232" s="9" t="s">
        <v>75</v>
      </c>
      <c r="M232" s="8">
        <v>0</v>
      </c>
      <c r="N232" s="8">
        <v>2021</v>
      </c>
      <c r="O232" s="8" t="s">
        <v>17</v>
      </c>
      <c r="P232" s="101">
        <v>2866048</v>
      </c>
      <c r="Q232" s="7" t="s">
        <v>33</v>
      </c>
      <c r="R232" s="28" t="s">
        <v>131</v>
      </c>
    </row>
    <row r="233" spans="1:18" ht="86.4" x14ac:dyDescent="0.3">
      <c r="A233" s="146"/>
      <c r="B233" s="137"/>
      <c r="C233" s="137"/>
      <c r="D233" s="149"/>
      <c r="E233" s="137"/>
      <c r="F233" s="137"/>
      <c r="G233" s="137"/>
      <c r="H233" s="17" t="s">
        <v>70</v>
      </c>
      <c r="I233" s="18" t="s">
        <v>71</v>
      </c>
      <c r="J233" s="140"/>
      <c r="K233" s="143"/>
      <c r="L233" s="9" t="s">
        <v>18</v>
      </c>
      <c r="M233" s="9">
        <v>0</v>
      </c>
      <c r="N233" s="9">
        <v>2021</v>
      </c>
      <c r="O233" s="9" t="s">
        <v>17</v>
      </c>
      <c r="P233" s="13">
        <v>1</v>
      </c>
      <c r="Q233" s="7" t="s">
        <v>33</v>
      </c>
      <c r="R233" s="28" t="s">
        <v>186</v>
      </c>
    </row>
    <row r="234" spans="1:18" ht="72" x14ac:dyDescent="0.3">
      <c r="A234" s="146"/>
      <c r="B234" s="137"/>
      <c r="C234" s="137"/>
      <c r="D234" s="149"/>
      <c r="E234" s="137"/>
      <c r="F234" s="137"/>
      <c r="G234" s="137"/>
      <c r="H234" s="70" t="s">
        <v>95</v>
      </c>
      <c r="I234" s="48" t="s">
        <v>72</v>
      </c>
      <c r="J234" s="140"/>
      <c r="K234" s="143"/>
      <c r="L234" s="102" t="s">
        <v>121</v>
      </c>
      <c r="M234" s="16">
        <v>0</v>
      </c>
      <c r="N234" s="15">
        <v>2021</v>
      </c>
      <c r="O234" s="14" t="s">
        <v>17</v>
      </c>
      <c r="P234" s="16">
        <v>1</v>
      </c>
      <c r="Q234" s="7" t="s">
        <v>33</v>
      </c>
      <c r="R234" s="28" t="s">
        <v>171</v>
      </c>
    </row>
    <row r="235" spans="1:18" ht="144.6" thickBot="1" x14ac:dyDescent="0.35">
      <c r="A235" s="146"/>
      <c r="B235" s="138"/>
      <c r="C235" s="138"/>
      <c r="D235" s="150"/>
      <c r="E235" s="138"/>
      <c r="F235" s="138"/>
      <c r="G235" s="138"/>
      <c r="H235" s="66" t="s">
        <v>73</v>
      </c>
      <c r="I235" s="72" t="s">
        <v>74</v>
      </c>
      <c r="J235" s="141"/>
      <c r="K235" s="144"/>
      <c r="L235" s="95" t="s">
        <v>84</v>
      </c>
      <c r="M235" s="86">
        <v>0</v>
      </c>
      <c r="N235" s="87">
        <v>2021</v>
      </c>
      <c r="O235" s="88" t="s">
        <v>17</v>
      </c>
      <c r="P235" s="100">
        <v>4</v>
      </c>
      <c r="Q235" s="89" t="s">
        <v>33</v>
      </c>
      <c r="R235" s="33" t="s">
        <v>134</v>
      </c>
    </row>
    <row r="236" spans="1:18" ht="72" x14ac:dyDescent="0.3">
      <c r="A236" s="146"/>
      <c r="B236" s="137">
        <f>F236</f>
        <v>2956594</v>
      </c>
      <c r="C236" s="137">
        <v>2956594</v>
      </c>
      <c r="D236" s="148" t="s">
        <v>68</v>
      </c>
      <c r="E236" s="136">
        <f>0</f>
        <v>0</v>
      </c>
      <c r="F236" s="136">
        <f>C236+E236</f>
        <v>2956594</v>
      </c>
      <c r="G236" s="136">
        <f>F236</f>
        <v>2956594</v>
      </c>
      <c r="H236" s="68" t="s">
        <v>29</v>
      </c>
      <c r="I236" s="27" t="s">
        <v>81</v>
      </c>
      <c r="J236" s="139" t="s">
        <v>61</v>
      </c>
      <c r="K236" s="142" t="s">
        <v>62</v>
      </c>
      <c r="L236" s="3" t="s">
        <v>18</v>
      </c>
      <c r="M236" s="3">
        <v>0</v>
      </c>
      <c r="N236" s="96" t="s">
        <v>17</v>
      </c>
      <c r="O236" s="3">
        <v>0</v>
      </c>
      <c r="P236" s="6">
        <v>1</v>
      </c>
      <c r="Q236" s="4" t="s">
        <v>30</v>
      </c>
      <c r="R236" s="12" t="s">
        <v>157</v>
      </c>
    </row>
    <row r="237" spans="1:18" ht="43.2" x14ac:dyDescent="0.3">
      <c r="A237" s="146"/>
      <c r="B237" s="137"/>
      <c r="C237" s="137"/>
      <c r="D237" s="149"/>
      <c r="E237" s="137"/>
      <c r="F237" s="137"/>
      <c r="G237" s="137"/>
      <c r="H237" s="59" t="s">
        <v>55</v>
      </c>
      <c r="I237" s="18" t="s">
        <v>31</v>
      </c>
      <c r="J237" s="140"/>
      <c r="K237" s="143"/>
      <c r="L237" s="3" t="s">
        <v>18</v>
      </c>
      <c r="M237" s="9">
        <v>0</v>
      </c>
      <c r="N237" s="17" t="s">
        <v>17</v>
      </c>
      <c r="O237" s="9">
        <v>0</v>
      </c>
      <c r="P237" s="36">
        <v>1</v>
      </c>
      <c r="Q237" s="7" t="s">
        <v>33</v>
      </c>
      <c r="R237" s="28" t="s">
        <v>156</v>
      </c>
    </row>
    <row r="238" spans="1:18" ht="129.6" x14ac:dyDescent="0.3">
      <c r="A238" s="146"/>
      <c r="B238" s="137"/>
      <c r="C238" s="137"/>
      <c r="D238" s="149"/>
      <c r="E238" s="137"/>
      <c r="F238" s="137"/>
      <c r="G238" s="137"/>
      <c r="H238" s="64" t="s">
        <v>76</v>
      </c>
      <c r="I238" s="4" t="s">
        <v>116</v>
      </c>
      <c r="J238" s="140"/>
      <c r="K238" s="143"/>
      <c r="L238" s="3" t="s">
        <v>18</v>
      </c>
      <c r="M238" s="9">
        <v>0</v>
      </c>
      <c r="N238" s="17" t="s">
        <v>17</v>
      </c>
      <c r="O238" s="9">
        <v>0</v>
      </c>
      <c r="P238" s="36">
        <v>1</v>
      </c>
      <c r="Q238" s="7" t="s">
        <v>33</v>
      </c>
      <c r="R238" s="28" t="s">
        <v>184</v>
      </c>
    </row>
    <row r="239" spans="1:18" ht="129.6" x14ac:dyDescent="0.3">
      <c r="A239" s="146"/>
      <c r="B239" s="137"/>
      <c r="C239" s="137"/>
      <c r="D239" s="149"/>
      <c r="E239" s="137"/>
      <c r="F239" s="137"/>
      <c r="G239" s="137"/>
      <c r="H239" s="59" t="s">
        <v>86</v>
      </c>
      <c r="I239" s="7" t="s">
        <v>87</v>
      </c>
      <c r="J239" s="140"/>
      <c r="K239" s="143"/>
      <c r="L239" s="18" t="s">
        <v>88</v>
      </c>
      <c r="M239" s="17">
        <v>0</v>
      </c>
      <c r="N239" s="17">
        <v>2021</v>
      </c>
      <c r="O239" s="17" t="s">
        <v>17</v>
      </c>
      <c r="P239" s="57">
        <v>47</v>
      </c>
      <c r="Q239" s="18" t="s">
        <v>33</v>
      </c>
      <c r="R239" s="58" t="s">
        <v>89</v>
      </c>
    </row>
    <row r="240" spans="1:18" ht="100.8" x14ac:dyDescent="0.3">
      <c r="A240" s="146"/>
      <c r="B240" s="137"/>
      <c r="C240" s="137"/>
      <c r="D240" s="149"/>
      <c r="E240" s="137"/>
      <c r="F240" s="137"/>
      <c r="G240" s="137"/>
      <c r="H240" s="64" t="s">
        <v>56</v>
      </c>
      <c r="I240" s="27" t="s">
        <v>82</v>
      </c>
      <c r="J240" s="140"/>
      <c r="K240" s="143"/>
      <c r="L240" s="3" t="s">
        <v>75</v>
      </c>
      <c r="M240" s="8">
        <v>0</v>
      </c>
      <c r="N240" s="8">
        <v>2021</v>
      </c>
      <c r="O240" s="8" t="s">
        <v>17</v>
      </c>
      <c r="P240" s="101">
        <v>2299573</v>
      </c>
      <c r="Q240" s="7" t="s">
        <v>33</v>
      </c>
      <c r="R240" s="28" t="s">
        <v>137</v>
      </c>
    </row>
    <row r="241" spans="1:18" ht="57.6" x14ac:dyDescent="0.3">
      <c r="A241" s="146"/>
      <c r="B241" s="137"/>
      <c r="C241" s="137"/>
      <c r="D241" s="149"/>
      <c r="E241" s="137"/>
      <c r="F241" s="137"/>
      <c r="G241" s="137"/>
      <c r="H241" s="45" t="s">
        <v>57</v>
      </c>
      <c r="I241" s="18" t="s">
        <v>85</v>
      </c>
      <c r="J241" s="140"/>
      <c r="K241" s="143"/>
      <c r="L241" s="9" t="s">
        <v>18</v>
      </c>
      <c r="M241" s="9">
        <v>0</v>
      </c>
      <c r="N241" s="9">
        <v>2021</v>
      </c>
      <c r="O241" s="9" t="s">
        <v>17</v>
      </c>
      <c r="P241" s="13">
        <v>1</v>
      </c>
      <c r="Q241" s="7" t="s">
        <v>33</v>
      </c>
      <c r="R241" s="28" t="s">
        <v>174</v>
      </c>
    </row>
    <row r="242" spans="1:18" ht="72" x14ac:dyDescent="0.3">
      <c r="A242" s="146"/>
      <c r="B242" s="137"/>
      <c r="C242" s="137"/>
      <c r="D242" s="149"/>
      <c r="E242" s="137"/>
      <c r="F242" s="137"/>
      <c r="G242" s="137"/>
      <c r="H242" s="65" t="s">
        <v>95</v>
      </c>
      <c r="I242" s="48" t="s">
        <v>72</v>
      </c>
      <c r="J242" s="140"/>
      <c r="K242" s="143"/>
      <c r="L242" s="92" t="s">
        <v>121</v>
      </c>
      <c r="M242" s="13">
        <v>0</v>
      </c>
      <c r="N242" s="93">
        <v>2021</v>
      </c>
      <c r="O242" s="94" t="s">
        <v>17</v>
      </c>
      <c r="P242" s="13">
        <v>1</v>
      </c>
      <c r="Q242" s="7" t="s">
        <v>33</v>
      </c>
      <c r="R242" s="28" t="s">
        <v>171</v>
      </c>
    </row>
    <row r="243" spans="1:18" ht="130.19999999999999" thickBot="1" x14ac:dyDescent="0.35">
      <c r="A243" s="146"/>
      <c r="B243" s="138"/>
      <c r="C243" s="138"/>
      <c r="D243" s="149"/>
      <c r="E243" s="138"/>
      <c r="F243" s="138"/>
      <c r="G243" s="138"/>
      <c r="H243" s="66" t="s">
        <v>73</v>
      </c>
      <c r="I243" s="72" t="s">
        <v>74</v>
      </c>
      <c r="J243" s="141"/>
      <c r="K243" s="144"/>
      <c r="L243" s="95" t="s">
        <v>84</v>
      </c>
      <c r="M243" s="86">
        <v>0</v>
      </c>
      <c r="N243" s="87">
        <v>2021</v>
      </c>
      <c r="O243" s="88" t="s">
        <v>17</v>
      </c>
      <c r="P243" s="100">
        <v>3</v>
      </c>
      <c r="Q243" s="89" t="s">
        <v>33</v>
      </c>
      <c r="R243" s="33" t="s">
        <v>138</v>
      </c>
    </row>
    <row r="244" spans="1:18" ht="72" x14ac:dyDescent="0.3">
      <c r="A244" s="146"/>
      <c r="B244" s="136">
        <f>F244</f>
        <v>4921495</v>
      </c>
      <c r="C244" s="136">
        <v>4921495</v>
      </c>
      <c r="D244" s="149"/>
      <c r="E244" s="136">
        <f>0</f>
        <v>0</v>
      </c>
      <c r="F244" s="136">
        <f>C244+E244</f>
        <v>4921495</v>
      </c>
      <c r="G244" s="136">
        <f>F244</f>
        <v>4921495</v>
      </c>
      <c r="H244" s="63" t="s">
        <v>29</v>
      </c>
      <c r="I244" s="46" t="s">
        <v>81</v>
      </c>
      <c r="J244" s="139" t="s">
        <v>63</v>
      </c>
      <c r="K244" s="142" t="s">
        <v>62</v>
      </c>
      <c r="L244" s="3" t="s">
        <v>18</v>
      </c>
      <c r="M244" s="3">
        <v>0</v>
      </c>
      <c r="N244" s="96" t="s">
        <v>17</v>
      </c>
      <c r="O244" s="3">
        <v>0</v>
      </c>
      <c r="P244" s="6">
        <v>1</v>
      </c>
      <c r="Q244" s="4" t="s">
        <v>30</v>
      </c>
      <c r="R244" s="12" t="s">
        <v>157</v>
      </c>
    </row>
    <row r="245" spans="1:18" ht="43.2" x14ac:dyDescent="0.3">
      <c r="A245" s="146"/>
      <c r="B245" s="137"/>
      <c r="C245" s="137"/>
      <c r="D245" s="149"/>
      <c r="E245" s="137"/>
      <c r="F245" s="137"/>
      <c r="G245" s="137"/>
      <c r="H245" s="59" t="s">
        <v>55</v>
      </c>
      <c r="I245" s="18" t="s">
        <v>31</v>
      </c>
      <c r="J245" s="140"/>
      <c r="K245" s="143"/>
      <c r="L245" s="3" t="s">
        <v>18</v>
      </c>
      <c r="M245" s="9">
        <v>0</v>
      </c>
      <c r="N245" s="17" t="s">
        <v>17</v>
      </c>
      <c r="O245" s="9">
        <v>0</v>
      </c>
      <c r="P245" s="36">
        <v>1</v>
      </c>
      <c r="Q245" s="7" t="s">
        <v>33</v>
      </c>
      <c r="R245" s="28" t="s">
        <v>156</v>
      </c>
    </row>
    <row r="246" spans="1:18" ht="129.6" x14ac:dyDescent="0.3">
      <c r="A246" s="146"/>
      <c r="B246" s="137"/>
      <c r="C246" s="137"/>
      <c r="D246" s="149"/>
      <c r="E246" s="137"/>
      <c r="F246" s="137"/>
      <c r="G246" s="137"/>
      <c r="H246" s="64" t="s">
        <v>76</v>
      </c>
      <c r="I246" s="4" t="s">
        <v>116</v>
      </c>
      <c r="J246" s="140"/>
      <c r="K246" s="143"/>
      <c r="L246" s="3" t="s">
        <v>18</v>
      </c>
      <c r="M246" s="9">
        <v>0</v>
      </c>
      <c r="N246" s="17" t="s">
        <v>17</v>
      </c>
      <c r="O246" s="9">
        <v>0</v>
      </c>
      <c r="P246" s="36">
        <v>1</v>
      </c>
      <c r="Q246" s="7" t="s">
        <v>33</v>
      </c>
      <c r="R246" s="28" t="s">
        <v>184</v>
      </c>
    </row>
    <row r="247" spans="1:18" ht="129.6" x14ac:dyDescent="0.3">
      <c r="A247" s="146"/>
      <c r="B247" s="137"/>
      <c r="C247" s="137"/>
      <c r="D247" s="149"/>
      <c r="E247" s="137"/>
      <c r="F247" s="137"/>
      <c r="G247" s="137"/>
      <c r="H247" s="59" t="s">
        <v>86</v>
      </c>
      <c r="I247" s="7" t="s">
        <v>87</v>
      </c>
      <c r="J247" s="140"/>
      <c r="K247" s="143"/>
      <c r="L247" s="18" t="s">
        <v>88</v>
      </c>
      <c r="M247" s="17">
        <v>0</v>
      </c>
      <c r="N247" s="17">
        <v>2021</v>
      </c>
      <c r="O247" s="17" t="s">
        <v>17</v>
      </c>
      <c r="P247" s="57">
        <v>47</v>
      </c>
      <c r="Q247" s="18" t="s">
        <v>33</v>
      </c>
      <c r="R247" s="58" t="s">
        <v>89</v>
      </c>
    </row>
    <row r="248" spans="1:18" ht="100.8" x14ac:dyDescent="0.3">
      <c r="A248" s="146"/>
      <c r="B248" s="137"/>
      <c r="C248" s="137"/>
      <c r="D248" s="149"/>
      <c r="E248" s="137"/>
      <c r="F248" s="137"/>
      <c r="G248" s="137"/>
      <c r="H248" s="64" t="s">
        <v>56</v>
      </c>
      <c r="I248" s="27" t="s">
        <v>82</v>
      </c>
      <c r="J248" s="140"/>
      <c r="K248" s="143"/>
      <c r="L248" s="3" t="s">
        <v>75</v>
      </c>
      <c r="M248" s="8">
        <v>0</v>
      </c>
      <c r="N248" s="8">
        <v>2021</v>
      </c>
      <c r="O248" s="8" t="s">
        <v>17</v>
      </c>
      <c r="P248" s="101">
        <v>3827829</v>
      </c>
      <c r="Q248" s="7" t="s">
        <v>33</v>
      </c>
      <c r="R248" s="28" t="s">
        <v>139</v>
      </c>
    </row>
    <row r="249" spans="1:18" ht="57.6" x14ac:dyDescent="0.3">
      <c r="A249" s="146"/>
      <c r="B249" s="137"/>
      <c r="C249" s="137"/>
      <c r="D249" s="149"/>
      <c r="E249" s="137"/>
      <c r="F249" s="137"/>
      <c r="G249" s="137"/>
      <c r="H249" s="45" t="s">
        <v>57</v>
      </c>
      <c r="I249" s="18" t="s">
        <v>85</v>
      </c>
      <c r="J249" s="140"/>
      <c r="K249" s="143"/>
      <c r="L249" s="9" t="s">
        <v>18</v>
      </c>
      <c r="M249" s="9">
        <v>0</v>
      </c>
      <c r="N249" s="9">
        <v>2021</v>
      </c>
      <c r="O249" s="9" t="s">
        <v>17</v>
      </c>
      <c r="P249" s="13">
        <v>1</v>
      </c>
      <c r="Q249" s="7" t="s">
        <v>33</v>
      </c>
      <c r="R249" s="28" t="s">
        <v>174</v>
      </c>
    </row>
    <row r="250" spans="1:18" ht="72" x14ac:dyDescent="0.3">
      <c r="A250" s="146"/>
      <c r="B250" s="137"/>
      <c r="C250" s="137"/>
      <c r="D250" s="149"/>
      <c r="E250" s="137"/>
      <c r="F250" s="137"/>
      <c r="G250" s="137"/>
      <c r="H250" s="65" t="s">
        <v>95</v>
      </c>
      <c r="I250" s="48" t="s">
        <v>72</v>
      </c>
      <c r="J250" s="140"/>
      <c r="K250" s="143"/>
      <c r="L250" s="92" t="s">
        <v>121</v>
      </c>
      <c r="M250" s="13">
        <v>0</v>
      </c>
      <c r="N250" s="93">
        <v>2021</v>
      </c>
      <c r="O250" s="94" t="s">
        <v>17</v>
      </c>
      <c r="P250" s="13">
        <v>1</v>
      </c>
      <c r="Q250" s="7" t="s">
        <v>33</v>
      </c>
      <c r="R250" s="28" t="s">
        <v>171</v>
      </c>
    </row>
    <row r="251" spans="1:18" ht="144.6" thickBot="1" x14ac:dyDescent="0.35">
      <c r="A251" s="146"/>
      <c r="B251" s="138"/>
      <c r="C251" s="138"/>
      <c r="D251" s="150"/>
      <c r="E251" s="138"/>
      <c r="F251" s="138"/>
      <c r="G251" s="138"/>
      <c r="H251" s="66" t="s">
        <v>73</v>
      </c>
      <c r="I251" s="72" t="s">
        <v>74</v>
      </c>
      <c r="J251" s="141"/>
      <c r="K251" s="144"/>
      <c r="L251" s="95" t="s">
        <v>84</v>
      </c>
      <c r="M251" s="86">
        <v>0</v>
      </c>
      <c r="N251" s="87">
        <v>2021</v>
      </c>
      <c r="O251" s="88" t="s">
        <v>17</v>
      </c>
      <c r="P251" s="100">
        <v>5</v>
      </c>
      <c r="Q251" s="89" t="s">
        <v>33</v>
      </c>
      <c r="R251" s="33" t="s">
        <v>140</v>
      </c>
    </row>
    <row r="252" spans="1:18" ht="72" x14ac:dyDescent="0.3">
      <c r="A252" s="146"/>
      <c r="B252" s="136">
        <f>F252</f>
        <v>2956594</v>
      </c>
      <c r="C252" s="136">
        <v>2956594</v>
      </c>
      <c r="D252" s="148" t="s">
        <v>93</v>
      </c>
      <c r="E252" s="136">
        <f>0</f>
        <v>0</v>
      </c>
      <c r="F252" s="136">
        <f>C252+E252</f>
        <v>2956594</v>
      </c>
      <c r="G252" s="136">
        <f>F252</f>
        <v>2956594</v>
      </c>
      <c r="H252" s="68" t="s">
        <v>29</v>
      </c>
      <c r="I252" s="27" t="s">
        <v>32</v>
      </c>
      <c r="J252" s="139" t="s">
        <v>61</v>
      </c>
      <c r="K252" s="142" t="s">
        <v>62</v>
      </c>
      <c r="L252" s="3" t="s">
        <v>18</v>
      </c>
      <c r="M252" s="3">
        <v>0</v>
      </c>
      <c r="N252" s="96" t="s">
        <v>17</v>
      </c>
      <c r="O252" s="3">
        <v>0</v>
      </c>
      <c r="P252" s="49">
        <v>1</v>
      </c>
      <c r="Q252" s="27" t="s">
        <v>30</v>
      </c>
      <c r="R252" s="12" t="s">
        <v>157</v>
      </c>
    </row>
    <row r="253" spans="1:18" ht="43.2" x14ac:dyDescent="0.3">
      <c r="A253" s="146"/>
      <c r="B253" s="137"/>
      <c r="C253" s="137"/>
      <c r="D253" s="149"/>
      <c r="E253" s="137"/>
      <c r="F253" s="137"/>
      <c r="G253" s="137"/>
      <c r="H253" s="59" t="s">
        <v>55</v>
      </c>
      <c r="I253" s="18" t="s">
        <v>31</v>
      </c>
      <c r="J253" s="140"/>
      <c r="K253" s="143"/>
      <c r="L253" s="9" t="s">
        <v>18</v>
      </c>
      <c r="M253" s="9">
        <v>0</v>
      </c>
      <c r="N253" s="17" t="s">
        <v>17</v>
      </c>
      <c r="O253" s="9">
        <v>0</v>
      </c>
      <c r="P253" s="36">
        <v>1</v>
      </c>
      <c r="Q253" s="7" t="s">
        <v>33</v>
      </c>
      <c r="R253" s="28" t="s">
        <v>156</v>
      </c>
    </row>
    <row r="254" spans="1:18" ht="129.6" x14ac:dyDescent="0.3">
      <c r="A254" s="146"/>
      <c r="B254" s="137"/>
      <c r="C254" s="137"/>
      <c r="D254" s="149"/>
      <c r="E254" s="137"/>
      <c r="F254" s="137"/>
      <c r="G254" s="137"/>
      <c r="H254" s="64" t="s">
        <v>76</v>
      </c>
      <c r="I254" s="4" t="s">
        <v>116</v>
      </c>
      <c r="J254" s="140"/>
      <c r="K254" s="143"/>
      <c r="L254" s="3" t="s">
        <v>18</v>
      </c>
      <c r="M254" s="9">
        <v>0</v>
      </c>
      <c r="N254" s="17" t="s">
        <v>17</v>
      </c>
      <c r="O254" s="9">
        <v>0</v>
      </c>
      <c r="P254" s="36">
        <v>1</v>
      </c>
      <c r="Q254" s="7" t="s">
        <v>33</v>
      </c>
      <c r="R254" s="28" t="s">
        <v>184</v>
      </c>
    </row>
    <row r="255" spans="1:18" ht="129.6" x14ac:dyDescent="0.3">
      <c r="A255" s="146"/>
      <c r="B255" s="137"/>
      <c r="C255" s="137"/>
      <c r="D255" s="149"/>
      <c r="E255" s="137"/>
      <c r="F255" s="137"/>
      <c r="G255" s="137"/>
      <c r="H255" s="59" t="s">
        <v>86</v>
      </c>
      <c r="I255" s="7" t="s">
        <v>87</v>
      </c>
      <c r="J255" s="140"/>
      <c r="K255" s="143"/>
      <c r="L255" s="18" t="s">
        <v>88</v>
      </c>
      <c r="M255" s="17">
        <v>0</v>
      </c>
      <c r="N255" s="17">
        <v>2021</v>
      </c>
      <c r="O255" s="17" t="s">
        <v>17</v>
      </c>
      <c r="P255" s="57">
        <v>47</v>
      </c>
      <c r="Q255" s="18" t="s">
        <v>33</v>
      </c>
      <c r="R255" s="58" t="s">
        <v>89</v>
      </c>
    </row>
    <row r="256" spans="1:18" ht="96" customHeight="1" x14ac:dyDescent="0.3">
      <c r="A256" s="146"/>
      <c r="B256" s="137"/>
      <c r="C256" s="137"/>
      <c r="D256" s="149"/>
      <c r="E256" s="137"/>
      <c r="F256" s="137"/>
      <c r="G256" s="137"/>
      <c r="H256" s="59" t="s">
        <v>56</v>
      </c>
      <c r="I256" s="18" t="s">
        <v>82</v>
      </c>
      <c r="J256" s="140"/>
      <c r="K256" s="143"/>
      <c r="L256" s="9" t="s">
        <v>75</v>
      </c>
      <c r="M256" s="8">
        <v>0</v>
      </c>
      <c r="N256" s="8">
        <v>2021</v>
      </c>
      <c r="O256" s="8" t="s">
        <v>17</v>
      </c>
      <c r="P256" s="101">
        <v>1773956</v>
      </c>
      <c r="Q256" s="7" t="s">
        <v>33</v>
      </c>
      <c r="R256" s="28" t="s">
        <v>141</v>
      </c>
    </row>
    <row r="257" spans="1:18" ht="86.4" x14ac:dyDescent="0.3">
      <c r="A257" s="146"/>
      <c r="B257" s="137"/>
      <c r="C257" s="137"/>
      <c r="D257" s="149"/>
      <c r="E257" s="137"/>
      <c r="F257" s="137"/>
      <c r="G257" s="137"/>
      <c r="H257" s="17" t="s">
        <v>70</v>
      </c>
      <c r="I257" s="18" t="s">
        <v>71</v>
      </c>
      <c r="J257" s="140"/>
      <c r="K257" s="143"/>
      <c r="L257" s="9" t="s">
        <v>18</v>
      </c>
      <c r="M257" s="9">
        <v>0</v>
      </c>
      <c r="N257" s="9">
        <v>2021</v>
      </c>
      <c r="O257" s="9" t="s">
        <v>17</v>
      </c>
      <c r="P257" s="13">
        <v>1</v>
      </c>
      <c r="Q257" s="7" t="s">
        <v>33</v>
      </c>
      <c r="R257" s="28" t="s">
        <v>186</v>
      </c>
    </row>
    <row r="258" spans="1:18" ht="72" x14ac:dyDescent="0.3">
      <c r="A258" s="146"/>
      <c r="B258" s="137"/>
      <c r="C258" s="137"/>
      <c r="D258" s="149"/>
      <c r="E258" s="137"/>
      <c r="F258" s="137"/>
      <c r="G258" s="137"/>
      <c r="H258" s="59" t="s">
        <v>95</v>
      </c>
      <c r="I258" s="18" t="s">
        <v>72</v>
      </c>
      <c r="J258" s="140"/>
      <c r="K258" s="143"/>
      <c r="L258" s="83" t="s">
        <v>121</v>
      </c>
      <c r="M258" s="13">
        <v>0</v>
      </c>
      <c r="N258" s="93">
        <v>2021</v>
      </c>
      <c r="O258" s="94" t="s">
        <v>17</v>
      </c>
      <c r="P258" s="13">
        <v>1</v>
      </c>
      <c r="Q258" s="7" t="s">
        <v>33</v>
      </c>
      <c r="R258" s="28" t="s">
        <v>171</v>
      </c>
    </row>
    <row r="259" spans="1:18" ht="130.19999999999999" thickBot="1" x14ac:dyDescent="0.35">
      <c r="A259" s="146"/>
      <c r="B259" s="138"/>
      <c r="C259" s="138"/>
      <c r="D259" s="149"/>
      <c r="E259" s="138"/>
      <c r="F259" s="138"/>
      <c r="G259" s="138"/>
      <c r="H259" s="66" t="s">
        <v>73</v>
      </c>
      <c r="I259" s="72" t="s">
        <v>74</v>
      </c>
      <c r="J259" s="141"/>
      <c r="K259" s="144"/>
      <c r="L259" s="95" t="s">
        <v>84</v>
      </c>
      <c r="M259" s="86">
        <v>0</v>
      </c>
      <c r="N259" s="87">
        <v>2021</v>
      </c>
      <c r="O259" s="88" t="s">
        <v>17</v>
      </c>
      <c r="P259" s="100">
        <v>3</v>
      </c>
      <c r="Q259" s="89" t="s">
        <v>33</v>
      </c>
      <c r="R259" s="33" t="s">
        <v>142</v>
      </c>
    </row>
    <row r="260" spans="1:18" ht="72" x14ac:dyDescent="0.3">
      <c r="A260" s="146"/>
      <c r="B260" s="136">
        <f>F260</f>
        <v>4921495</v>
      </c>
      <c r="C260" s="136">
        <v>4921495</v>
      </c>
      <c r="D260" s="149"/>
      <c r="E260" s="136">
        <f>0</f>
        <v>0</v>
      </c>
      <c r="F260" s="136">
        <f>C260+E260</f>
        <v>4921495</v>
      </c>
      <c r="G260" s="136">
        <f>F260</f>
        <v>4921495</v>
      </c>
      <c r="H260" s="68" t="s">
        <v>29</v>
      </c>
      <c r="I260" s="27" t="s">
        <v>81</v>
      </c>
      <c r="J260" s="139" t="s">
        <v>63</v>
      </c>
      <c r="K260" s="142" t="s">
        <v>62</v>
      </c>
      <c r="L260" s="3" t="s">
        <v>18</v>
      </c>
      <c r="M260" s="3">
        <v>0</v>
      </c>
      <c r="N260" s="96" t="s">
        <v>17</v>
      </c>
      <c r="O260" s="3">
        <v>0</v>
      </c>
      <c r="P260" s="49">
        <v>1</v>
      </c>
      <c r="Q260" s="27" t="s">
        <v>30</v>
      </c>
      <c r="R260" s="12" t="s">
        <v>157</v>
      </c>
    </row>
    <row r="261" spans="1:18" ht="43.2" x14ac:dyDescent="0.3">
      <c r="A261" s="146"/>
      <c r="B261" s="137"/>
      <c r="C261" s="137"/>
      <c r="D261" s="149"/>
      <c r="E261" s="137"/>
      <c r="F261" s="137"/>
      <c r="G261" s="137"/>
      <c r="H261" s="59" t="s">
        <v>55</v>
      </c>
      <c r="I261" s="18" t="s">
        <v>31</v>
      </c>
      <c r="J261" s="140"/>
      <c r="K261" s="143"/>
      <c r="L261" s="9" t="s">
        <v>18</v>
      </c>
      <c r="M261" s="9">
        <v>0</v>
      </c>
      <c r="N261" s="17" t="s">
        <v>17</v>
      </c>
      <c r="O261" s="9">
        <v>0</v>
      </c>
      <c r="P261" s="36">
        <v>1</v>
      </c>
      <c r="Q261" s="7" t="s">
        <v>33</v>
      </c>
      <c r="R261" s="28" t="s">
        <v>156</v>
      </c>
    </row>
    <row r="262" spans="1:18" ht="129.6" x14ac:dyDescent="0.3">
      <c r="A262" s="146"/>
      <c r="B262" s="137"/>
      <c r="C262" s="137"/>
      <c r="D262" s="149"/>
      <c r="E262" s="137"/>
      <c r="F262" s="137"/>
      <c r="G262" s="137"/>
      <c r="H262" s="64" t="s">
        <v>76</v>
      </c>
      <c r="I262" s="4" t="s">
        <v>116</v>
      </c>
      <c r="J262" s="140"/>
      <c r="K262" s="143"/>
      <c r="L262" s="3" t="s">
        <v>18</v>
      </c>
      <c r="M262" s="9">
        <v>0</v>
      </c>
      <c r="N262" s="17" t="s">
        <v>17</v>
      </c>
      <c r="O262" s="9">
        <v>0</v>
      </c>
      <c r="P262" s="36">
        <v>1</v>
      </c>
      <c r="Q262" s="7" t="s">
        <v>33</v>
      </c>
      <c r="R262" s="28" t="s">
        <v>184</v>
      </c>
    </row>
    <row r="263" spans="1:18" ht="129.6" x14ac:dyDescent="0.3">
      <c r="A263" s="146"/>
      <c r="B263" s="137"/>
      <c r="C263" s="137"/>
      <c r="D263" s="149"/>
      <c r="E263" s="137"/>
      <c r="F263" s="137"/>
      <c r="G263" s="137"/>
      <c r="H263" s="59" t="s">
        <v>86</v>
      </c>
      <c r="I263" s="7" t="s">
        <v>87</v>
      </c>
      <c r="J263" s="140"/>
      <c r="K263" s="143"/>
      <c r="L263" s="18" t="s">
        <v>88</v>
      </c>
      <c r="M263" s="17">
        <v>0</v>
      </c>
      <c r="N263" s="17">
        <v>2021</v>
      </c>
      <c r="O263" s="17" t="s">
        <v>17</v>
      </c>
      <c r="P263" s="57">
        <v>47</v>
      </c>
      <c r="Q263" s="18" t="s">
        <v>33</v>
      </c>
      <c r="R263" s="58" t="s">
        <v>89</v>
      </c>
    </row>
    <row r="264" spans="1:18" ht="100.35" customHeight="1" x14ac:dyDescent="0.3">
      <c r="A264" s="146"/>
      <c r="B264" s="137"/>
      <c r="C264" s="137"/>
      <c r="D264" s="149"/>
      <c r="E264" s="137"/>
      <c r="F264" s="137"/>
      <c r="G264" s="137"/>
      <c r="H264" s="64" t="s">
        <v>56</v>
      </c>
      <c r="I264" s="27" t="s">
        <v>82</v>
      </c>
      <c r="J264" s="140"/>
      <c r="K264" s="143"/>
      <c r="L264" s="9" t="s">
        <v>75</v>
      </c>
      <c r="M264" s="8">
        <v>0</v>
      </c>
      <c r="N264" s="8">
        <v>2021</v>
      </c>
      <c r="O264" s="8" t="s">
        <v>17</v>
      </c>
      <c r="P264" s="101">
        <v>2952897</v>
      </c>
      <c r="Q264" s="7" t="s">
        <v>33</v>
      </c>
      <c r="R264" s="28" t="s">
        <v>143</v>
      </c>
    </row>
    <row r="265" spans="1:18" ht="86.4" x14ac:dyDescent="0.3">
      <c r="A265" s="146"/>
      <c r="B265" s="137"/>
      <c r="C265" s="137"/>
      <c r="D265" s="149"/>
      <c r="E265" s="137"/>
      <c r="F265" s="137"/>
      <c r="G265" s="137"/>
      <c r="H265" s="34" t="s">
        <v>70</v>
      </c>
      <c r="I265" s="18" t="s">
        <v>71</v>
      </c>
      <c r="J265" s="140"/>
      <c r="K265" s="143"/>
      <c r="L265" s="9" t="s">
        <v>18</v>
      </c>
      <c r="M265" s="9">
        <v>0</v>
      </c>
      <c r="N265" s="9">
        <v>2021</v>
      </c>
      <c r="O265" s="9" t="s">
        <v>17</v>
      </c>
      <c r="P265" s="13">
        <v>1</v>
      </c>
      <c r="Q265" s="7" t="s">
        <v>33</v>
      </c>
      <c r="R265" s="28" t="s">
        <v>186</v>
      </c>
    </row>
    <row r="266" spans="1:18" ht="101.1" customHeight="1" x14ac:dyDescent="0.3">
      <c r="A266" s="146"/>
      <c r="B266" s="137"/>
      <c r="C266" s="137"/>
      <c r="D266" s="149"/>
      <c r="E266" s="137"/>
      <c r="F266" s="137"/>
      <c r="G266" s="137"/>
      <c r="H266" s="65" t="s">
        <v>95</v>
      </c>
      <c r="I266" s="48" t="s">
        <v>72</v>
      </c>
      <c r="J266" s="140"/>
      <c r="K266" s="143"/>
      <c r="L266" s="83" t="s">
        <v>121</v>
      </c>
      <c r="M266" s="16">
        <v>0</v>
      </c>
      <c r="N266" s="15">
        <v>2021</v>
      </c>
      <c r="O266" s="14" t="s">
        <v>17</v>
      </c>
      <c r="P266" s="16">
        <v>1</v>
      </c>
      <c r="Q266" s="7" t="s">
        <v>33</v>
      </c>
      <c r="R266" s="28" t="s">
        <v>171</v>
      </c>
    </row>
    <row r="267" spans="1:18" ht="161.85" customHeight="1" thickBot="1" x14ac:dyDescent="0.35">
      <c r="A267" s="147"/>
      <c r="B267" s="137"/>
      <c r="C267" s="137"/>
      <c r="D267" s="150"/>
      <c r="E267" s="138"/>
      <c r="F267" s="138"/>
      <c r="G267" s="138"/>
      <c r="H267" s="104" t="s">
        <v>73</v>
      </c>
      <c r="I267" s="72" t="s">
        <v>74</v>
      </c>
      <c r="J267" s="141"/>
      <c r="K267" s="144"/>
      <c r="L267" s="38" t="s">
        <v>84</v>
      </c>
      <c r="M267" s="30">
        <v>0</v>
      </c>
      <c r="N267" s="31">
        <v>2021</v>
      </c>
      <c r="O267" s="32" t="s">
        <v>17</v>
      </c>
      <c r="P267" s="100">
        <v>5</v>
      </c>
      <c r="Q267" s="89" t="s">
        <v>33</v>
      </c>
      <c r="R267" s="33" t="s">
        <v>144</v>
      </c>
    </row>
    <row r="268" spans="1:18" ht="24.6" customHeight="1" x14ac:dyDescent="0.3">
      <c r="A268" s="126" t="s">
        <v>106</v>
      </c>
      <c r="B268" s="129"/>
      <c r="C268" s="129">
        <f>C12+C24+C36+C48+C60+C72+C84+C96+C108+C120+C132+C144+C156+C167+C180+C196+C212+C228+C244+C260</f>
        <v>34095450</v>
      </c>
      <c r="D268" s="110"/>
      <c r="E268" s="98"/>
      <c r="F268" s="98"/>
      <c r="G268" s="98"/>
      <c r="H268" s="111"/>
      <c r="I268" s="112"/>
      <c r="J268" s="112"/>
      <c r="K268" s="34"/>
      <c r="L268" s="113"/>
      <c r="M268" s="114"/>
      <c r="N268" s="110"/>
      <c r="O268" s="115"/>
      <c r="P268" s="114">
        <f>SUM(P6:P267)</f>
        <v>38706601</v>
      </c>
      <c r="Q268" s="116"/>
      <c r="R268" s="117"/>
    </row>
    <row r="269" spans="1:18" ht="24.6" customHeight="1" x14ac:dyDescent="0.3">
      <c r="A269" s="126" t="s">
        <v>107</v>
      </c>
      <c r="B269" s="98"/>
      <c r="C269" s="98">
        <f>C6+C18+C30+C42+C54+C66+C78+C90+C102+C114+C126+C138+C150+C162+C172+C188+C204+C220+C236+C252</f>
        <v>22479125</v>
      </c>
      <c r="D269" s="110"/>
      <c r="E269" s="98"/>
      <c r="F269" s="98"/>
      <c r="G269" s="98"/>
      <c r="H269" s="111"/>
      <c r="I269" s="112"/>
      <c r="J269" s="112"/>
      <c r="K269" s="34"/>
      <c r="L269" s="113"/>
      <c r="M269" s="114"/>
      <c r="N269" s="110"/>
      <c r="O269" s="115"/>
      <c r="P269" s="114"/>
      <c r="Q269" s="116"/>
      <c r="R269" s="117"/>
    </row>
    <row r="270" spans="1:18" x14ac:dyDescent="0.3">
      <c r="A270" s="127" t="s">
        <v>147</v>
      </c>
      <c r="B270" s="118">
        <f>SUM(B6:B267)</f>
        <v>56574575</v>
      </c>
      <c r="C270" s="98">
        <f>SUM(C6:C267)</f>
        <v>56574575</v>
      </c>
      <c r="D270" s="112"/>
      <c r="E270" s="118"/>
      <c r="F270" s="118">
        <f>SUM(F6:F267)</f>
        <v>56574575</v>
      </c>
      <c r="G270" s="118">
        <f>SUM(G6:G267)</f>
        <v>56574575</v>
      </c>
      <c r="H270" s="34"/>
      <c r="I270" s="112"/>
      <c r="J270" s="112"/>
      <c r="K270" s="34"/>
      <c r="L270" s="112"/>
      <c r="M270" s="119"/>
      <c r="N270" s="19"/>
      <c r="O270" s="34"/>
      <c r="P270" s="120"/>
      <c r="Q270" s="112"/>
      <c r="R270" s="121"/>
    </row>
    <row r="271" spans="1:18" x14ac:dyDescent="0.3">
      <c r="A271" s="128"/>
      <c r="B271" s="19"/>
      <c r="C271" s="98"/>
      <c r="D271" s="122"/>
      <c r="E271" s="123"/>
      <c r="F271" s="123"/>
      <c r="G271" s="19"/>
      <c r="H271" s="34"/>
      <c r="I271" s="112"/>
      <c r="J271" s="122"/>
      <c r="K271" s="19"/>
      <c r="L271" s="124"/>
      <c r="M271" s="19"/>
      <c r="N271" s="19"/>
      <c r="O271" s="34"/>
      <c r="P271" s="125"/>
      <c r="Q271" s="112"/>
      <c r="R271" s="121"/>
    </row>
    <row r="272" spans="1:18" x14ac:dyDescent="0.3">
      <c r="A272" s="128" t="s">
        <v>105</v>
      </c>
      <c r="B272" s="19" t="s">
        <v>106</v>
      </c>
      <c r="C272" s="98">
        <f>C12+C84+C180</f>
        <v>5601746</v>
      </c>
      <c r="D272" s="122"/>
      <c r="E272" s="123"/>
      <c r="F272" s="123"/>
      <c r="G272" s="19"/>
      <c r="H272" s="34"/>
      <c r="I272" s="112"/>
      <c r="J272" s="122"/>
      <c r="K272" s="19"/>
      <c r="L272" s="124"/>
      <c r="M272" s="19"/>
      <c r="N272" s="19"/>
      <c r="O272" s="34"/>
      <c r="P272" s="125"/>
      <c r="Q272" s="112"/>
      <c r="R272" s="121"/>
    </row>
    <row r="273" spans="1:18" x14ac:dyDescent="0.3">
      <c r="A273" s="128" t="s">
        <v>105</v>
      </c>
      <c r="B273" s="19" t="s">
        <v>107</v>
      </c>
      <c r="C273" s="98">
        <f>C6+C78+C172</f>
        <v>3694635</v>
      </c>
      <c r="D273" s="122"/>
      <c r="E273" s="123"/>
      <c r="F273" s="123"/>
      <c r="G273" s="19"/>
      <c r="H273" s="34"/>
      <c r="I273" s="112"/>
      <c r="J273" s="122"/>
      <c r="K273" s="19"/>
      <c r="L273" s="124"/>
      <c r="M273" s="19"/>
      <c r="N273" s="19"/>
      <c r="O273" s="34"/>
      <c r="P273" s="125"/>
      <c r="Q273" s="112"/>
      <c r="R273" s="121"/>
    </row>
    <row r="274" spans="1:18" x14ac:dyDescent="0.3">
      <c r="A274" s="128" t="s">
        <v>108</v>
      </c>
      <c r="B274" s="19" t="s">
        <v>106</v>
      </c>
      <c r="C274" s="98">
        <f>C24+C96+C196</f>
        <v>5601746</v>
      </c>
      <c r="D274" s="122"/>
      <c r="E274" s="123"/>
      <c r="F274" s="123"/>
      <c r="G274" s="19"/>
      <c r="H274" s="34"/>
      <c r="I274" s="112"/>
      <c r="J274" s="122"/>
      <c r="K274" s="19"/>
      <c r="L274" s="124"/>
      <c r="M274" s="19"/>
      <c r="N274" s="19"/>
      <c r="O274" s="34"/>
      <c r="P274" s="125"/>
      <c r="Q274" s="112"/>
      <c r="R274" s="121"/>
    </row>
    <row r="275" spans="1:18" x14ac:dyDescent="0.3">
      <c r="A275" s="128" t="s">
        <v>108</v>
      </c>
      <c r="B275" s="19" t="s">
        <v>107</v>
      </c>
      <c r="C275" s="98">
        <f>C18+C90+C188</f>
        <v>3694635</v>
      </c>
      <c r="D275" s="122"/>
      <c r="E275" s="123"/>
      <c r="F275" s="123"/>
      <c r="G275" s="19"/>
      <c r="H275" s="34"/>
      <c r="I275" s="112"/>
      <c r="J275" s="122"/>
      <c r="K275" s="19"/>
      <c r="L275" s="124"/>
      <c r="M275" s="19"/>
      <c r="N275" s="19"/>
      <c r="O275" s="34"/>
      <c r="P275" s="125"/>
      <c r="Q275" s="112"/>
      <c r="R275" s="121"/>
    </row>
    <row r="276" spans="1:18" x14ac:dyDescent="0.3">
      <c r="A276" s="128" t="s">
        <v>109</v>
      </c>
      <c r="B276" s="19" t="s">
        <v>106</v>
      </c>
      <c r="C276" s="98">
        <f>C36+C108+C212</f>
        <v>5601746</v>
      </c>
      <c r="D276" s="122"/>
      <c r="E276" s="123"/>
      <c r="F276" s="123"/>
      <c r="G276" s="19"/>
      <c r="H276" s="34"/>
      <c r="I276" s="112"/>
      <c r="J276" s="122"/>
      <c r="K276" s="19"/>
      <c r="L276" s="124"/>
      <c r="M276" s="19"/>
      <c r="N276" s="19"/>
      <c r="O276" s="34"/>
      <c r="P276" s="125"/>
      <c r="Q276" s="112"/>
      <c r="R276" s="121"/>
    </row>
    <row r="277" spans="1:18" x14ac:dyDescent="0.3">
      <c r="A277" s="128" t="s">
        <v>109</v>
      </c>
      <c r="B277" s="19" t="s">
        <v>107</v>
      </c>
      <c r="C277" s="98">
        <f>C30+C102+C204</f>
        <v>3694635</v>
      </c>
      <c r="D277" s="122"/>
      <c r="E277" s="123"/>
      <c r="F277" s="123"/>
      <c r="G277" s="19"/>
      <c r="H277" s="34"/>
      <c r="I277" s="112"/>
      <c r="J277" s="122"/>
      <c r="K277" s="19"/>
      <c r="L277" s="124"/>
      <c r="M277" s="19"/>
      <c r="N277" s="19"/>
      <c r="O277" s="34"/>
      <c r="P277" s="125"/>
      <c r="Q277" s="112"/>
      <c r="R277" s="121"/>
    </row>
    <row r="278" spans="1:18" x14ac:dyDescent="0.3">
      <c r="A278" s="128" t="s">
        <v>110</v>
      </c>
      <c r="B278" s="19" t="s">
        <v>106</v>
      </c>
      <c r="C278" s="98">
        <f>C48+C120+C228</f>
        <v>5601746</v>
      </c>
      <c r="D278" s="122"/>
      <c r="E278" s="123"/>
      <c r="F278" s="123"/>
      <c r="G278" s="19"/>
      <c r="H278" s="34"/>
      <c r="I278" s="112"/>
      <c r="J278" s="122"/>
      <c r="K278" s="19"/>
      <c r="L278" s="124"/>
      <c r="M278" s="19"/>
      <c r="N278" s="19"/>
      <c r="O278" s="34"/>
      <c r="P278" s="125"/>
      <c r="Q278" s="112"/>
      <c r="R278" s="121"/>
    </row>
    <row r="279" spans="1:18" x14ac:dyDescent="0.3">
      <c r="A279" s="128" t="s">
        <v>110</v>
      </c>
      <c r="B279" s="19" t="s">
        <v>107</v>
      </c>
      <c r="C279" s="98">
        <f>C42+C114+C220</f>
        <v>3694635</v>
      </c>
      <c r="D279" s="122"/>
      <c r="E279" s="123"/>
      <c r="F279" s="123"/>
      <c r="G279" s="19"/>
      <c r="H279" s="34"/>
      <c r="I279" s="112"/>
      <c r="J279" s="122"/>
      <c r="K279" s="19"/>
      <c r="L279" s="124"/>
      <c r="M279" s="19"/>
      <c r="N279" s="19"/>
      <c r="O279" s="34"/>
      <c r="P279" s="125"/>
      <c r="Q279" s="112"/>
      <c r="R279" s="121"/>
    </row>
    <row r="280" spans="1:18" x14ac:dyDescent="0.3">
      <c r="A280" s="128" t="s">
        <v>111</v>
      </c>
      <c r="B280" s="19" t="s">
        <v>106</v>
      </c>
      <c r="C280" s="98">
        <f>C60+C132+C244</f>
        <v>5771495</v>
      </c>
      <c r="D280" s="122"/>
      <c r="E280" s="123"/>
      <c r="F280" s="123"/>
      <c r="G280" s="19"/>
      <c r="H280" s="34"/>
      <c r="I280" s="112"/>
      <c r="J280" s="122"/>
      <c r="K280" s="19"/>
      <c r="L280" s="124"/>
      <c r="M280" s="19"/>
      <c r="N280" s="19"/>
      <c r="O280" s="34"/>
      <c r="P280" s="125"/>
      <c r="Q280" s="112"/>
      <c r="R280" s="121"/>
    </row>
    <row r="281" spans="1:18" x14ac:dyDescent="0.3">
      <c r="A281" s="128" t="s">
        <v>111</v>
      </c>
      <c r="B281" s="19" t="s">
        <v>107</v>
      </c>
      <c r="C281" s="98">
        <f>C54+C126+C236</f>
        <v>3806594</v>
      </c>
      <c r="D281" s="122"/>
      <c r="E281" s="123"/>
      <c r="F281" s="123"/>
      <c r="G281" s="19"/>
      <c r="H281" s="34"/>
      <c r="I281" s="112"/>
      <c r="J281" s="122"/>
      <c r="K281" s="19"/>
      <c r="L281" s="124"/>
      <c r="M281" s="19"/>
      <c r="N281" s="19"/>
      <c r="O281" s="34"/>
      <c r="P281" s="125"/>
      <c r="Q281" s="112"/>
      <c r="R281" s="121"/>
    </row>
    <row r="282" spans="1:18" x14ac:dyDescent="0.3">
      <c r="A282" s="128" t="s">
        <v>112</v>
      </c>
      <c r="B282" s="19" t="s">
        <v>106</v>
      </c>
      <c r="C282" s="98">
        <f>C72+C144+C260</f>
        <v>5771495</v>
      </c>
      <c r="D282" s="122"/>
      <c r="E282" s="123"/>
      <c r="F282" s="123"/>
      <c r="G282" s="19"/>
      <c r="H282" s="34"/>
      <c r="I282" s="112"/>
      <c r="J282" s="122"/>
      <c r="K282" s="19"/>
      <c r="L282" s="124"/>
      <c r="M282" s="19"/>
      <c r="N282" s="19"/>
      <c r="O282" s="34"/>
      <c r="P282" s="125"/>
      <c r="Q282" s="112"/>
      <c r="R282" s="121"/>
    </row>
    <row r="283" spans="1:18" x14ac:dyDescent="0.3">
      <c r="A283" s="128" t="s">
        <v>112</v>
      </c>
      <c r="B283" s="19" t="s">
        <v>107</v>
      </c>
      <c r="C283" s="98">
        <f>C66+C138+C252</f>
        <v>3806594</v>
      </c>
      <c r="D283" s="122"/>
      <c r="E283" s="123"/>
      <c r="F283" s="123"/>
      <c r="G283" s="19"/>
      <c r="H283" s="34"/>
      <c r="I283" s="112"/>
      <c r="J283" s="122"/>
      <c r="K283" s="19"/>
      <c r="L283" s="124"/>
      <c r="M283" s="19"/>
      <c r="N283" s="19"/>
      <c r="O283" s="34"/>
      <c r="P283" s="125"/>
      <c r="Q283" s="112"/>
      <c r="R283" s="121"/>
    </row>
    <row r="284" spans="1:18" x14ac:dyDescent="0.3">
      <c r="A284" s="128" t="s">
        <v>113</v>
      </c>
      <c r="B284" s="19" t="s">
        <v>106</v>
      </c>
      <c r="C284" s="98">
        <f>C156</f>
        <v>96015</v>
      </c>
      <c r="D284" s="122"/>
      <c r="E284" s="123"/>
      <c r="F284" s="123"/>
      <c r="G284" s="19"/>
      <c r="H284" s="34"/>
      <c r="I284" s="112"/>
      <c r="J284" s="122"/>
      <c r="K284" s="19"/>
      <c r="L284" s="124"/>
      <c r="M284" s="19"/>
      <c r="N284" s="19"/>
      <c r="O284" s="34"/>
      <c r="P284" s="125"/>
      <c r="Q284" s="112"/>
      <c r="R284" s="121"/>
    </row>
    <row r="285" spans="1:18" x14ac:dyDescent="0.3">
      <c r="A285" s="128" t="s">
        <v>113</v>
      </c>
      <c r="B285" s="19" t="s">
        <v>107</v>
      </c>
      <c r="C285" s="98">
        <f>C150</f>
        <v>57681</v>
      </c>
      <c r="D285" s="122"/>
      <c r="E285" s="123"/>
      <c r="F285" s="123"/>
      <c r="G285" s="19"/>
      <c r="H285" s="34"/>
      <c r="I285" s="112"/>
      <c r="J285" s="122"/>
      <c r="K285" s="19"/>
      <c r="L285" s="124"/>
      <c r="M285" s="19"/>
      <c r="N285" s="19"/>
      <c r="O285" s="34"/>
      <c r="P285" s="125"/>
      <c r="Q285" s="112"/>
      <c r="R285" s="121"/>
    </row>
    <row r="286" spans="1:18" x14ac:dyDescent="0.3">
      <c r="A286" s="128" t="s">
        <v>114</v>
      </c>
      <c r="B286" s="19" t="s">
        <v>106</v>
      </c>
      <c r="C286" s="98">
        <f>C167</f>
        <v>49461</v>
      </c>
      <c r="D286" s="122"/>
      <c r="E286" s="123"/>
      <c r="F286" s="123"/>
      <c r="G286" s="19"/>
      <c r="H286" s="34"/>
      <c r="I286" s="112"/>
      <c r="J286" s="122"/>
      <c r="K286" s="19"/>
      <c r="L286" s="124"/>
      <c r="M286" s="19"/>
      <c r="N286" s="19"/>
      <c r="O286" s="34"/>
      <c r="P286" s="125"/>
      <c r="Q286" s="112"/>
      <c r="R286" s="121"/>
    </row>
    <row r="287" spans="1:18" x14ac:dyDescent="0.3">
      <c r="A287" s="128" t="s">
        <v>114</v>
      </c>
      <c r="B287" s="19" t="s">
        <v>107</v>
      </c>
      <c r="C287" s="98">
        <f>C162</f>
        <v>29716</v>
      </c>
      <c r="D287" s="122"/>
      <c r="E287" s="123"/>
      <c r="F287" s="123"/>
      <c r="G287" s="19"/>
      <c r="H287" s="34"/>
      <c r="I287" s="112"/>
      <c r="J287" s="122"/>
      <c r="K287" s="19"/>
      <c r="L287" s="124"/>
      <c r="M287" s="19"/>
      <c r="N287" s="19"/>
      <c r="O287" s="34"/>
      <c r="P287" s="125"/>
      <c r="Q287" s="112"/>
      <c r="R287" s="121"/>
    </row>
    <row r="288" spans="1:18" ht="19.350000000000001" customHeight="1" x14ac:dyDescent="0.3">
      <c r="A288" s="128"/>
      <c r="B288" s="19"/>
      <c r="C288" s="98"/>
      <c r="D288" s="122"/>
      <c r="E288" s="123"/>
      <c r="F288" s="123"/>
      <c r="G288" s="19"/>
      <c r="H288" s="34"/>
      <c r="I288" s="112"/>
      <c r="J288" s="122"/>
      <c r="K288" s="19"/>
      <c r="L288" s="124"/>
      <c r="M288" s="19"/>
      <c r="N288" s="19"/>
      <c r="O288" s="34"/>
      <c r="P288" s="125"/>
      <c r="Q288" s="112"/>
      <c r="R288" s="121"/>
    </row>
    <row r="289" spans="1:18" ht="28.8" x14ac:dyDescent="0.3">
      <c r="A289" s="73" t="s">
        <v>19</v>
      </c>
      <c r="B289" s="73" t="s">
        <v>20</v>
      </c>
      <c r="C289" s="73" t="s">
        <v>21</v>
      </c>
      <c r="D289" s="73" t="s">
        <v>22</v>
      </c>
      <c r="E289" s="73" t="s">
        <v>23</v>
      </c>
      <c r="F289" s="73" t="s">
        <v>4</v>
      </c>
      <c r="G289" s="73" t="s">
        <v>24</v>
      </c>
      <c r="H289" s="73" t="s">
        <v>25</v>
      </c>
      <c r="I289" s="74" t="s">
        <v>8</v>
      </c>
      <c r="J289" s="172" t="s">
        <v>146</v>
      </c>
      <c r="K289" s="172"/>
      <c r="L289" s="172"/>
      <c r="M289" s="172"/>
      <c r="N289" s="172"/>
      <c r="O289" s="130"/>
      <c r="P289" s="130"/>
    </row>
    <row r="290" spans="1:18" ht="127.5" customHeight="1" x14ac:dyDescent="0.3">
      <c r="A290" s="51" t="str">
        <f>H6</f>
        <v>RCO01</v>
      </c>
      <c r="B290" s="18" t="str">
        <f>I6</f>
        <v>Enterprises supported (of which: micro, small, medium, large)
(Paramą gavusios įmonės (iš kurių: labai mažos, mažosios, vidutinės ir didelės)</v>
      </c>
      <c r="C290" s="17" t="str">
        <f>L6</f>
        <v>enterprises</v>
      </c>
      <c r="D290" s="17">
        <v>0</v>
      </c>
      <c r="E290" s="18" t="str">
        <f>J6</f>
        <v>Mid-West Region</v>
      </c>
      <c r="F290" s="17" t="str">
        <f>K6</f>
        <v>ERDF</v>
      </c>
      <c r="G290" s="17" t="str">
        <f>N12</f>
        <v>n/a</v>
      </c>
      <c r="H290" s="57">
        <f>O6</f>
        <v>0</v>
      </c>
      <c r="I290" s="75">
        <f>(P6+P18+P30+P42+P54+P66+P78+P90+P102+P114+P126+P138)/6+(P150+P162+(P172+P188+P204+P220+P236+P252)/2)*50%+1</f>
        <v>6</v>
      </c>
      <c r="J290" s="173" t="s">
        <v>187</v>
      </c>
      <c r="K290" s="173"/>
      <c r="L290" s="173"/>
      <c r="M290" s="173"/>
      <c r="N290" s="173"/>
      <c r="O290" s="117"/>
      <c r="P290" s="117"/>
    </row>
    <row r="291" spans="1:18" ht="127.5" customHeight="1" x14ac:dyDescent="0.3">
      <c r="A291" s="51" t="str">
        <f>H12</f>
        <v>RCO01</v>
      </c>
      <c r="B291" s="18" t="str">
        <f>I12</f>
        <v>Enterprises supported (of which: micro, small, medium, large)
(Paramą gavusios įmonės (iš kurių: labai mažos, mažosios, vidutinės ir didelės)</v>
      </c>
      <c r="C291" s="17" t="str">
        <f>L12</f>
        <v>enterprises</v>
      </c>
      <c r="D291" s="17">
        <f>M12</f>
        <v>0</v>
      </c>
      <c r="E291" s="18" t="str">
        <f>J12</f>
        <v>Capital region</v>
      </c>
      <c r="F291" s="17" t="str">
        <f>K12</f>
        <v>ERDF</v>
      </c>
      <c r="G291" s="17" t="str">
        <f>N12</f>
        <v>n/a</v>
      </c>
      <c r="H291" s="57">
        <f>O12</f>
        <v>0</v>
      </c>
      <c r="I291" s="75">
        <f>(P12+P24+P36+P48+P60+P72+P84+P96+P108+P120+P132+P144)/6+(P156+P167+(P180+P196+P212+P228+P244+P260)/2)*50%+1</f>
        <v>6</v>
      </c>
      <c r="J291" s="173"/>
      <c r="K291" s="173"/>
      <c r="L291" s="173"/>
      <c r="M291" s="173"/>
      <c r="N291" s="173"/>
      <c r="O291" s="117"/>
      <c r="P291" s="117"/>
    </row>
    <row r="292" spans="1:18" ht="126.75" customHeight="1" x14ac:dyDescent="0.3">
      <c r="A292" s="59" t="str">
        <f>H7</f>
        <v>RCO02</v>
      </c>
      <c r="B292" s="18" t="str">
        <f>I7</f>
        <v>Enterprises supported by grants (paramą dotacijomis gavusios įmonės)</v>
      </c>
      <c r="C292" s="17" t="str">
        <f>L7</f>
        <v>enterprises</v>
      </c>
      <c r="D292" s="17">
        <v>0</v>
      </c>
      <c r="E292" s="18" t="str">
        <f>J6</f>
        <v>Mid-West Region</v>
      </c>
      <c r="F292" s="17" t="str">
        <f>K6</f>
        <v>ERDF</v>
      </c>
      <c r="G292" s="17" t="str">
        <f>N7</f>
        <v>n/a</v>
      </c>
      <c r="H292" s="51">
        <f>O7</f>
        <v>0</v>
      </c>
      <c r="I292" s="75">
        <f>(P7+P19+P31+P43+P55+P67+P79+P91+P103+P115+P127+P139)/6+(P151+P163+(P173+P189+P205+P221+P237+P253)/2)*50%+1</f>
        <v>6</v>
      </c>
      <c r="J292" s="173" t="s">
        <v>188</v>
      </c>
      <c r="K292" s="173"/>
      <c r="L292" s="173"/>
      <c r="M292" s="173"/>
      <c r="N292" s="173"/>
      <c r="O292" s="117"/>
      <c r="P292" s="117"/>
      <c r="Q292" s="1"/>
    </row>
    <row r="293" spans="1:18" ht="126.75" customHeight="1" x14ac:dyDescent="0.3">
      <c r="A293" s="59" t="str">
        <f>H13</f>
        <v>RCO02</v>
      </c>
      <c r="B293" s="18" t="str">
        <f>I13</f>
        <v>Enterprises supported by grants (paramą dotacijomis gavusios įmonės)</v>
      </c>
      <c r="C293" s="17" t="str">
        <f>L13</f>
        <v>enterprises</v>
      </c>
      <c r="D293" s="17">
        <v>0</v>
      </c>
      <c r="E293" s="18" t="str">
        <f>J12</f>
        <v>Capital region</v>
      </c>
      <c r="F293" s="17" t="str">
        <f>K12</f>
        <v>ERDF</v>
      </c>
      <c r="G293" s="17" t="str">
        <f>N13</f>
        <v>n/a</v>
      </c>
      <c r="H293" s="51">
        <f>O13</f>
        <v>0</v>
      </c>
      <c r="I293" s="76">
        <f>(P13+P25+P37+P49+P61+P73+P85+P97+P109+P121+P133+P145)/6+(P157+P168+(P181+P197+P213+P229+P245+P261)/2)*50%+1</f>
        <v>6</v>
      </c>
      <c r="J293" s="173"/>
      <c r="K293" s="173"/>
      <c r="L293" s="173"/>
      <c r="M293" s="173"/>
      <c r="N293" s="173"/>
      <c r="O293" s="117"/>
      <c r="P293" s="117"/>
      <c r="Q293" s="1"/>
    </row>
    <row r="294" spans="1:18" ht="177" customHeight="1" x14ac:dyDescent="0.3">
      <c r="A294" s="59" t="str">
        <f>H56</f>
        <v>RCO125</v>
      </c>
      <c r="B294" s="18" t="str">
        <f>I56</f>
        <v>Enterprises supported linked primarily to digital technologies and deep tech innovation productive investments
(Paramą gavusios įmonės, daugiausia susijusios su gamybinėmis investicijomis skaitmeninių technologijų ir giliųjų technologijų inovacijų srityje)</v>
      </c>
      <c r="C294" s="17" t="str">
        <f>L262</f>
        <v>enterprises</v>
      </c>
      <c r="D294" s="17">
        <f>M9</f>
        <v>0</v>
      </c>
      <c r="E294" s="18" t="str">
        <f>J6</f>
        <v>Mid-West Region</v>
      </c>
      <c r="F294" s="17" t="str">
        <f>K6</f>
        <v>ERDF</v>
      </c>
      <c r="G294" s="17" t="str">
        <f>N56</f>
        <v>n/a</v>
      </c>
      <c r="H294" s="17">
        <f>O56</f>
        <v>0</v>
      </c>
      <c r="I294" s="75">
        <f>(P56+P68+P128+P140)/6+(P152+(P238+P254)/2)*50%</f>
        <v>1.6666666666666665</v>
      </c>
      <c r="J294" s="173" t="s">
        <v>190</v>
      </c>
      <c r="K294" s="173"/>
      <c r="L294" s="173"/>
      <c r="M294" s="173"/>
      <c r="N294" s="173"/>
      <c r="O294" s="117"/>
      <c r="P294" s="117"/>
    </row>
    <row r="295" spans="1:18" ht="177" customHeight="1" x14ac:dyDescent="0.3">
      <c r="A295" s="59" t="str">
        <f>H262</f>
        <v>RCO125</v>
      </c>
      <c r="B295" s="27" t="str">
        <f>I262</f>
        <v>Enterprises supported linked primarily to digital technologies and deep tech innovation productive investments
(Paramą gavusios įmonės, daugiausia susijusios su gamybinėmis investicijomis skaitmeninių technologijų ir giliųjų technologijų inovacijų srityje)</v>
      </c>
      <c r="C295" s="52" t="str">
        <f>L262</f>
        <v>enterprises</v>
      </c>
      <c r="D295" s="17">
        <v>0</v>
      </c>
      <c r="E295" s="18" t="str">
        <f>J260</f>
        <v>Capital region</v>
      </c>
      <c r="F295" s="17" t="str">
        <f>K260</f>
        <v>ERDF</v>
      </c>
      <c r="G295" s="17" t="str">
        <f>N62</f>
        <v>n/a</v>
      </c>
      <c r="H295" s="17">
        <f>O62</f>
        <v>0</v>
      </c>
      <c r="I295" s="75">
        <f>(P62+P74+P134+P146)/6+(P158+(P246+P262)/2)*50%</f>
        <v>1.6666666666666665</v>
      </c>
      <c r="J295" s="173"/>
      <c r="K295" s="173"/>
      <c r="L295" s="173"/>
      <c r="M295" s="173"/>
      <c r="N295" s="173"/>
      <c r="O295" s="117"/>
      <c r="P295" s="117"/>
    </row>
    <row r="296" spans="1:18" ht="158.4" x14ac:dyDescent="0.3">
      <c r="A296" s="51" t="str">
        <f>H8</f>
        <v>RCO126</v>
      </c>
      <c r="B296" s="4" t="str">
        <f>I8</f>
        <v>Enterprises supported linked primarily to clean and resource efficient technologies productive investments
(Paramą gavusios įmonės, daugiausia susijusios su gamybinėmis investicijomis švarių ir tausiai išteklius naudojančių technologijų srityje)</v>
      </c>
      <c r="C296" s="3" t="str">
        <f>L8</f>
        <v>enterprises</v>
      </c>
      <c r="D296" s="17">
        <v>0</v>
      </c>
      <c r="E296" s="18" t="str">
        <f>J6</f>
        <v>Mid-West Region</v>
      </c>
      <c r="F296" s="17" t="str">
        <f>K6</f>
        <v>ERDF</v>
      </c>
      <c r="G296" s="9" t="str">
        <f>N8</f>
        <v>n/a</v>
      </c>
      <c r="H296" s="17">
        <f>O8</f>
        <v>0</v>
      </c>
      <c r="I296" s="75">
        <f>(P8+P20+P80+P92)/6+(P164+(P174+P190)/2)*50%</f>
        <v>1.6666666666666665</v>
      </c>
      <c r="J296" s="173" t="s">
        <v>190</v>
      </c>
      <c r="K296" s="173"/>
      <c r="L296" s="173"/>
      <c r="M296" s="173"/>
      <c r="N296" s="173"/>
      <c r="O296" s="117"/>
      <c r="P296" s="117"/>
    </row>
    <row r="297" spans="1:18" ht="158.4" x14ac:dyDescent="0.3">
      <c r="A297" s="53" t="str">
        <f>H26</f>
        <v>RCO126</v>
      </c>
      <c r="B297" s="4" t="str">
        <f>I26</f>
        <v>Enterprises supported linked primarily to clean and resource efficient technologies productive investments
(Paramą gavusios įmonės, daugiausia susijusios su gamybinėmis investicijomis švarių ir tausiai išteklius naudojančių technologijų srityje)</v>
      </c>
      <c r="C297" s="3" t="str">
        <f>L26</f>
        <v>enterprises</v>
      </c>
      <c r="D297" s="17">
        <f>M26</f>
        <v>0</v>
      </c>
      <c r="E297" s="18" t="str">
        <f>J24</f>
        <v>Capital region</v>
      </c>
      <c r="F297" s="17" t="str">
        <f>K24</f>
        <v>ERDF</v>
      </c>
      <c r="G297" s="9" t="str">
        <f>N8</f>
        <v>n/a</v>
      </c>
      <c r="H297" s="17">
        <f>O8</f>
        <v>0</v>
      </c>
      <c r="I297" s="75">
        <f>(P14+P26+P86+P98)/6+(P169+(P182+P198)/2)*50%</f>
        <v>1.6666666666666665</v>
      </c>
      <c r="J297" s="173"/>
      <c r="K297" s="173"/>
      <c r="L297" s="173"/>
      <c r="M297" s="173"/>
      <c r="N297" s="173"/>
      <c r="O297" s="117"/>
      <c r="P297" s="117"/>
    </row>
    <row r="298" spans="1:18" ht="126.75" customHeight="1" x14ac:dyDescent="0.3">
      <c r="A298" s="50" t="str">
        <f>H32</f>
        <v>RCO127</v>
      </c>
      <c r="B298" s="29" t="str">
        <f>I32</f>
        <v>Enterprises supported linked primarily to biotechnologies productive investments
(Paramą gavusios įmonės, daugiausia susijusios su gamybinėmis investicijomis biotechnologijų srityje)</v>
      </c>
      <c r="C298" s="18" t="str">
        <f>L8</f>
        <v>enterprises</v>
      </c>
      <c r="D298" s="17">
        <f>M32</f>
        <v>0</v>
      </c>
      <c r="E298" s="18" t="str">
        <f>J6</f>
        <v>Mid-West Region</v>
      </c>
      <c r="F298" s="17" t="str">
        <f>K6</f>
        <v>ERDF</v>
      </c>
      <c r="G298" s="9" t="str">
        <f>N32</f>
        <v>n/a</v>
      </c>
      <c r="H298" s="17">
        <f>O32</f>
        <v>0</v>
      </c>
      <c r="I298" s="75">
        <f>(P32+P44+P104+P116)/6+(P153+(P206+P222)/2)*50%</f>
        <v>1.6666666666666665</v>
      </c>
      <c r="J298" s="173" t="s">
        <v>189</v>
      </c>
      <c r="K298" s="173"/>
      <c r="L298" s="173"/>
      <c r="M298" s="173"/>
      <c r="N298" s="173"/>
      <c r="O298" s="117"/>
      <c r="P298" s="19"/>
      <c r="Q298" s="19"/>
      <c r="R298" s="34"/>
    </row>
    <row r="299" spans="1:18" ht="126.75" customHeight="1" x14ac:dyDescent="0.3">
      <c r="A299" s="50" t="str">
        <f>H38</f>
        <v>RCO127</v>
      </c>
      <c r="B299" s="54" t="str">
        <f>I38</f>
        <v xml:space="preserve"> Enterprises supported linked primarily to biotechnologies productive investments
(Paramą gavusios įmonės, daugiausia susijusios su gamybinėmis investicijomis biotechnologijų srityje)</v>
      </c>
      <c r="C299" s="18" t="str">
        <f>L38</f>
        <v>enterprises</v>
      </c>
      <c r="D299" s="17">
        <f>M38</f>
        <v>0</v>
      </c>
      <c r="E299" s="18" t="str">
        <f>J36</f>
        <v>Capital region</v>
      </c>
      <c r="F299" s="17" t="str">
        <f>K36</f>
        <v>ERDF</v>
      </c>
      <c r="G299" s="9" t="str">
        <f>N38</f>
        <v>n/a</v>
      </c>
      <c r="H299" s="17">
        <f>O38</f>
        <v>0</v>
      </c>
      <c r="I299" s="75">
        <f>(P38+P50+P110+P122)/6+(P159+(P214+P230)/2)*50%</f>
        <v>1.6666666666666665</v>
      </c>
      <c r="J299" s="173"/>
      <c r="K299" s="173"/>
      <c r="L299" s="173"/>
      <c r="M299" s="173"/>
      <c r="N299" s="173"/>
      <c r="O299" s="117"/>
      <c r="P299" s="19"/>
      <c r="Q299" s="19"/>
      <c r="R299" s="34"/>
    </row>
    <row r="300" spans="1:18" ht="74.25" customHeight="1" x14ac:dyDescent="0.3">
      <c r="A300" s="50" t="str">
        <f>H175</f>
        <v>RCR01</v>
      </c>
      <c r="B300" s="54" t="str">
        <f>I175</f>
        <v>Jobs created in supported entities (paramą gavusiuose subjektuose sukurtos darbo vietos)</v>
      </c>
      <c r="C300" s="18" t="str">
        <f>L175</f>
        <v>annual FTEs
(Vienų metų etato ekvivalentai)</v>
      </c>
      <c r="D300" s="17">
        <f>M175</f>
        <v>0</v>
      </c>
      <c r="E300" s="18" t="str">
        <f>J150</f>
        <v>Mid-West Region</v>
      </c>
      <c r="F300" s="17" t="str">
        <f>K172</f>
        <v>ERDF</v>
      </c>
      <c r="G300" s="9">
        <f>N175</f>
        <v>2021</v>
      </c>
      <c r="H300" s="17" t="str">
        <f>O175</f>
        <v>n/a</v>
      </c>
      <c r="I300" s="75">
        <f>(P175+P191+P207+P223+P239+P255)/2</f>
        <v>141</v>
      </c>
      <c r="J300" s="173" t="s">
        <v>96</v>
      </c>
      <c r="K300" s="173"/>
      <c r="L300" s="173"/>
      <c r="M300" s="173"/>
      <c r="N300" s="173"/>
      <c r="O300" s="117"/>
      <c r="P300" s="19"/>
      <c r="Q300" s="19"/>
      <c r="R300" s="34"/>
    </row>
    <row r="301" spans="1:18" ht="74.25" customHeight="1" x14ac:dyDescent="0.3">
      <c r="A301" s="50" t="str">
        <f>H183</f>
        <v>RCR01</v>
      </c>
      <c r="B301" s="54" t="str">
        <f>I183</f>
        <v>Jobs created in supported entities (paramą gavusiuose subjektuose sukurtos darbo vietos)</v>
      </c>
      <c r="C301" s="18" t="str">
        <f>L183</f>
        <v>annual FTEs
(Vienų metų etato ekvivalentai)</v>
      </c>
      <c r="D301" s="17">
        <f>M183</f>
        <v>0</v>
      </c>
      <c r="E301" s="18" t="str">
        <f>J180</f>
        <v>Capital region</v>
      </c>
      <c r="F301" s="17" t="str">
        <f>K180</f>
        <v>ERDF</v>
      </c>
      <c r="G301" s="9">
        <f>N183</f>
        <v>2021</v>
      </c>
      <c r="H301" s="17" t="str">
        <f>O183</f>
        <v>n/a</v>
      </c>
      <c r="I301" s="75">
        <f>(P183+P199+P215+P231+P247+P263)/2</f>
        <v>141</v>
      </c>
      <c r="J301" s="173"/>
      <c r="K301" s="173"/>
      <c r="L301" s="173"/>
      <c r="M301" s="173"/>
      <c r="N301" s="173"/>
      <c r="O301" s="117"/>
      <c r="P301" s="19"/>
      <c r="Q301" s="19"/>
      <c r="R301" s="34"/>
    </row>
    <row r="302" spans="1:18" ht="130.5" customHeight="1" x14ac:dyDescent="0.3">
      <c r="A302" s="59" t="str">
        <f>H9</f>
        <v>RCR02</v>
      </c>
      <c r="B302" s="18" t="str">
        <f>I9</f>
        <v>Private investments matching public support (of which: grants, financial instruments)
(privačiosios investicijos, papildančios viešąją paramą (iš kurių: dotacijos, finansinės priemonės))</v>
      </c>
      <c r="C302" s="17" t="str">
        <f>L9</f>
        <v>euros</v>
      </c>
      <c r="D302" s="17">
        <v>0</v>
      </c>
      <c r="E302" s="18" t="str">
        <f>J6</f>
        <v>Mid-West Region</v>
      </c>
      <c r="F302" s="17" t="str">
        <f>K6</f>
        <v>ERDF</v>
      </c>
      <c r="G302" s="17">
        <v>2021</v>
      </c>
      <c r="H302" s="17" t="s">
        <v>17</v>
      </c>
      <c r="I302" s="76">
        <f>(P9+P21+P33+P45+P57+P69+P81+P93+P105+P117+P129+P141)/6+P154+P165+(P176+P192+P208+P224+P240+P256)/2</f>
        <v>6589085.166666667</v>
      </c>
      <c r="J302" s="173" t="s">
        <v>149</v>
      </c>
      <c r="K302" s="173"/>
      <c r="L302" s="173"/>
      <c r="M302" s="173"/>
      <c r="N302" s="173"/>
      <c r="O302" s="117"/>
      <c r="P302" s="19"/>
      <c r="Q302" s="19"/>
      <c r="R302" s="34"/>
    </row>
    <row r="303" spans="1:18" ht="115.2" x14ac:dyDescent="0.3">
      <c r="A303" s="59" t="str">
        <f>H264</f>
        <v>RCR02</v>
      </c>
      <c r="B303" s="18" t="str">
        <f>I264</f>
        <v>Private investments matching public support (of which: grants, financial instruments)
(privačiosios investicijos, papildančios viešąją paramą (iš kurių: dotacijos, finansinės priemonės))</v>
      </c>
      <c r="C303" s="17" t="str">
        <f>L264</f>
        <v>euros</v>
      </c>
      <c r="D303" s="17">
        <f>M184</f>
        <v>0</v>
      </c>
      <c r="E303" s="18" t="str">
        <f>J260</f>
        <v>Capital region</v>
      </c>
      <c r="F303" s="17" t="str">
        <f>K260</f>
        <v>ERDF</v>
      </c>
      <c r="G303" s="17">
        <f>N264</f>
        <v>2021</v>
      </c>
      <c r="H303" s="17" t="str">
        <f>O264</f>
        <v>n/a</v>
      </c>
      <c r="I303" s="76">
        <f>(P15+P27+P39+P51+P63+P75+P87+P99+P111+P123+P135+P147)/6+P160+P170+(P184+P200+P216+P232+P248+P264)/2</f>
        <v>10598865.666666666</v>
      </c>
      <c r="J303" s="173"/>
      <c r="K303" s="173"/>
      <c r="L303" s="173"/>
      <c r="M303" s="173"/>
      <c r="N303" s="173"/>
      <c r="O303" s="117"/>
      <c r="P303" s="19"/>
      <c r="Q303" s="19"/>
      <c r="R303" s="34"/>
    </row>
    <row r="304" spans="1:18" ht="115.2" x14ac:dyDescent="0.3">
      <c r="A304" s="59" t="str">
        <f>H22</f>
        <v>RCR03</v>
      </c>
      <c r="B304" s="18" t="str">
        <f>I22</f>
        <v>Small and medium-size enterprises (SMEs) introducing product or process innovation
(produktų ar procesų inovacijas diegiančios labai mažos, mažos ir vidutinės įmonės)</v>
      </c>
      <c r="C304" s="108" t="str">
        <f>L22</f>
        <v>enterprises</v>
      </c>
      <c r="D304" s="51">
        <f>M193</f>
        <v>0</v>
      </c>
      <c r="E304" s="18" t="str">
        <f>J18</f>
        <v>Mid-West Region</v>
      </c>
      <c r="F304" s="17" t="str">
        <f>K18</f>
        <v>ERDF</v>
      </c>
      <c r="G304" s="17">
        <f>N22</f>
        <v>2021</v>
      </c>
      <c r="H304" s="17" t="str">
        <f>O22</f>
        <v>n/a</v>
      </c>
      <c r="I304" s="76">
        <f>(P22+P46+P70+P94+P118+P142)/6+(P193+P225+P257)/2</f>
        <v>2.5</v>
      </c>
      <c r="J304" s="173" t="s">
        <v>91</v>
      </c>
      <c r="K304" s="173"/>
      <c r="L304" s="173"/>
      <c r="M304" s="173"/>
      <c r="N304" s="173"/>
      <c r="O304" s="117"/>
      <c r="P304" s="19"/>
      <c r="Q304" s="19"/>
      <c r="R304" s="34"/>
    </row>
    <row r="305" spans="1:18" ht="115.2" x14ac:dyDescent="0.3">
      <c r="A305" s="59" t="str">
        <f>H265</f>
        <v>RCR03</v>
      </c>
      <c r="B305" s="18" t="str">
        <f>I265</f>
        <v>Small and medium-size enterprises (SMEs) introducing product or process innovation
(produktų ar procesų inovacijas diegiančios labai mažos, mažos ir vidutinės įmonės)</v>
      </c>
      <c r="C305" s="108" t="str">
        <f>L265</f>
        <v>enterprises</v>
      </c>
      <c r="D305" s="51">
        <f>M201</f>
        <v>0</v>
      </c>
      <c r="E305" s="18" t="str">
        <f>J260</f>
        <v>Capital region</v>
      </c>
      <c r="F305" s="17" t="str">
        <f>K260</f>
        <v>ERDF</v>
      </c>
      <c r="G305" s="17">
        <f>N265</f>
        <v>2021</v>
      </c>
      <c r="H305" s="17" t="str">
        <f>O265</f>
        <v>n/a</v>
      </c>
      <c r="I305" s="76">
        <f>(P28+P52+P76+P100+P124+P148)/6+(P201+P233+P265)/2</f>
        <v>2.5</v>
      </c>
      <c r="J305" s="173"/>
      <c r="K305" s="173"/>
      <c r="L305" s="173"/>
      <c r="M305" s="173"/>
      <c r="N305" s="173"/>
      <c r="O305" s="117"/>
      <c r="P305" s="19"/>
      <c r="Q305" s="19"/>
      <c r="R305" s="34"/>
    </row>
    <row r="306" spans="1:18" ht="66.75" customHeight="1" x14ac:dyDescent="0.3">
      <c r="A306" s="59" t="str">
        <f>H11</f>
        <v xml:space="preserve">RCR06
</v>
      </c>
      <c r="B306" s="18" t="str">
        <f>I11</f>
        <v>Patent applications submitted
(pateiktos patentų paraiškos)</v>
      </c>
      <c r="C306" s="108" t="str">
        <f>L11</f>
        <v>patent applications submitted</v>
      </c>
      <c r="D306" s="51">
        <f>M11</f>
        <v>0</v>
      </c>
      <c r="E306" s="18" t="str">
        <f>J6</f>
        <v>Mid-West Region</v>
      </c>
      <c r="F306" s="17" t="str">
        <f>K6</f>
        <v>ERDF</v>
      </c>
      <c r="G306" s="17">
        <v>2021</v>
      </c>
      <c r="H306" s="17" t="s">
        <v>17</v>
      </c>
      <c r="I306" s="76">
        <f>(P11+P23+P35+P47+P59+P71+P83+P95+P107+P119+P131+P143)/6+(P178+P194+P210+P226+P242+P258)/2</f>
        <v>5</v>
      </c>
      <c r="J306" s="173" t="s">
        <v>90</v>
      </c>
      <c r="K306" s="173"/>
      <c r="L306" s="173"/>
      <c r="M306" s="173"/>
      <c r="N306" s="173"/>
      <c r="O306" s="117"/>
      <c r="P306" s="19"/>
      <c r="Q306" s="19"/>
      <c r="R306" s="34"/>
    </row>
    <row r="307" spans="1:18" ht="66.75" customHeight="1" x14ac:dyDescent="0.3">
      <c r="A307" s="59" t="str">
        <f>H266</f>
        <v xml:space="preserve">RCR06
</v>
      </c>
      <c r="B307" s="18" t="str">
        <f>I266</f>
        <v>Patent applications submitted
(pateiktos patentų paraiškos)</v>
      </c>
      <c r="C307" s="108" t="str">
        <f>L266</f>
        <v>patent applications submitted</v>
      </c>
      <c r="D307" s="51">
        <f>M202</f>
        <v>0</v>
      </c>
      <c r="E307" s="18" t="str">
        <f>J260</f>
        <v>Capital region</v>
      </c>
      <c r="F307" s="17" t="str">
        <f>K260</f>
        <v>ERDF</v>
      </c>
      <c r="G307" s="17">
        <f>N265</f>
        <v>2021</v>
      </c>
      <c r="H307" s="17" t="str">
        <f>O265</f>
        <v>n/a</v>
      </c>
      <c r="I307" s="76">
        <f>(P17+P29+P41+P53+P65+P77+P89+P101+P113+P125+P137+P149)/6+(P186+P202+P218+P234+P250+P266)/2</f>
        <v>5</v>
      </c>
      <c r="J307" s="173"/>
      <c r="K307" s="173"/>
      <c r="L307" s="173"/>
      <c r="M307" s="173"/>
      <c r="N307" s="173"/>
      <c r="O307" s="117"/>
      <c r="P307" s="19"/>
      <c r="Q307" s="19"/>
      <c r="R307" s="34"/>
    </row>
    <row r="308" spans="1:18" ht="72" x14ac:dyDescent="0.3">
      <c r="A308" s="51" t="str">
        <f>H179</f>
        <v>RCR102</v>
      </c>
      <c r="B308" s="27" t="str">
        <f>I179</f>
        <v xml:space="preserve">Research jobs created in supported entities
(paramą gavusiuose subjektuose sukurtos mokslo tiriamojo darbo vietos) </v>
      </c>
      <c r="C308" s="18" t="str">
        <f>L187</f>
        <v>annual FTEs
(vienų metų etato ekvivalentai)</v>
      </c>
      <c r="D308" s="17">
        <v>0</v>
      </c>
      <c r="E308" s="18" t="str">
        <f>J172</f>
        <v>Mid-West Region</v>
      </c>
      <c r="F308" s="17" t="str">
        <f>K172</f>
        <v>ERDF</v>
      </c>
      <c r="G308" s="17">
        <v>2021</v>
      </c>
      <c r="H308" s="17" t="s">
        <v>17</v>
      </c>
      <c r="I308" s="75">
        <f>(P179+P195+P211+P227+P243+P259)/2</f>
        <v>9</v>
      </c>
      <c r="J308" s="173" t="s">
        <v>92</v>
      </c>
      <c r="K308" s="173"/>
      <c r="L308" s="173"/>
      <c r="M308" s="173"/>
      <c r="N308" s="173"/>
      <c r="O308" s="117"/>
      <c r="P308" s="19"/>
      <c r="Q308" s="19"/>
      <c r="R308" s="34"/>
    </row>
    <row r="309" spans="1:18" ht="72" x14ac:dyDescent="0.3">
      <c r="A309" s="51" t="str">
        <f>H187</f>
        <v>RCR102</v>
      </c>
      <c r="B309" s="18" t="str">
        <f>I187</f>
        <v xml:space="preserve">Research jobs created in supported entities
(paramą gavusiuose subjektuose sukurtos mokslo tiriamojo darbo vietos) </v>
      </c>
      <c r="C309" s="18" t="str">
        <f>L187</f>
        <v>annual FTEs
(vienų metų etato ekvivalentai)</v>
      </c>
      <c r="D309" s="51">
        <f>M203</f>
        <v>0</v>
      </c>
      <c r="E309" s="18" t="str">
        <f>J180</f>
        <v>Capital region</v>
      </c>
      <c r="F309" s="17" t="str">
        <f>K180</f>
        <v>ERDF</v>
      </c>
      <c r="G309" s="17">
        <f>N187</f>
        <v>2021</v>
      </c>
      <c r="H309" s="17" t="str">
        <f>O187</f>
        <v>n/a</v>
      </c>
      <c r="I309" s="75">
        <f>(P187+P203+P219+P235+P251+P267)/2</f>
        <v>14</v>
      </c>
      <c r="J309" s="173"/>
      <c r="K309" s="173"/>
      <c r="L309" s="173"/>
      <c r="M309" s="173"/>
      <c r="N309" s="173"/>
      <c r="O309" s="117"/>
      <c r="P309" s="19"/>
      <c r="Q309" s="19"/>
      <c r="R309" s="34"/>
    </row>
    <row r="310" spans="1:18" ht="85.5" customHeight="1" x14ac:dyDescent="0.3">
      <c r="A310" s="17" t="str">
        <f>H10</f>
        <v>Specific result</v>
      </c>
      <c r="B310" s="59" t="str">
        <f>I10</f>
        <v>Large enterprises introducing product or process innovation
(produktų ar procesų inovacijas diegiančios didelės įmonės)</v>
      </c>
      <c r="C310" s="18" t="str">
        <f>L10</f>
        <v>enterprises</v>
      </c>
      <c r="D310" s="17">
        <f>M177</f>
        <v>0</v>
      </c>
      <c r="E310" s="18" t="str">
        <f>J6</f>
        <v>Mid-West Region</v>
      </c>
      <c r="F310" s="17" t="str">
        <f>K6</f>
        <v>ERDF</v>
      </c>
      <c r="G310" s="17">
        <v>2021</v>
      </c>
      <c r="H310" s="17" t="str">
        <f>O16</f>
        <v>n/a</v>
      </c>
      <c r="I310" s="75">
        <f>(P10+P34+P58+P82+P106+P130)/6+(P177+P209+P241)/2</f>
        <v>2.5</v>
      </c>
      <c r="J310" s="173" t="s">
        <v>91</v>
      </c>
      <c r="K310" s="173"/>
      <c r="L310" s="173"/>
      <c r="M310" s="173"/>
      <c r="N310" s="173"/>
      <c r="O310" s="117"/>
      <c r="P310" s="19"/>
      <c r="Q310" s="19"/>
      <c r="R310" s="34"/>
    </row>
    <row r="311" spans="1:18" ht="85.5" customHeight="1" x14ac:dyDescent="0.3">
      <c r="A311" s="17" t="str">
        <f>H10</f>
        <v>Specific result</v>
      </c>
      <c r="B311" s="68" t="str">
        <f>I10</f>
        <v>Large enterprises introducing product or process innovation
(produktų ar procesų inovacijas diegiančios didelės įmonės)</v>
      </c>
      <c r="C311" s="18" t="str">
        <f>L10</f>
        <v>enterprises</v>
      </c>
      <c r="D311" s="17">
        <f>M185</f>
        <v>0</v>
      </c>
      <c r="E311" s="18" t="str">
        <f>J12</f>
        <v>Capital region</v>
      </c>
      <c r="F311" s="17" t="str">
        <f>K12</f>
        <v>ERDF</v>
      </c>
      <c r="G311" s="17">
        <f>N16</f>
        <v>2021</v>
      </c>
      <c r="H311" s="17" t="str">
        <f>O16</f>
        <v>n/a</v>
      </c>
      <c r="I311" s="75">
        <f>(P16+P40+P64+P88+P112+P136)/6+(P185+P217+P249)/2</f>
        <v>2.5</v>
      </c>
      <c r="J311" s="173"/>
      <c r="K311" s="173"/>
      <c r="L311" s="173"/>
      <c r="M311" s="173"/>
      <c r="N311" s="173"/>
      <c r="O311" s="117"/>
      <c r="P311" s="19"/>
      <c r="Q311" s="19"/>
      <c r="R311" s="34"/>
    </row>
    <row r="312" spans="1:18" ht="115.5" customHeight="1" x14ac:dyDescent="0.3">
      <c r="A312" s="51" t="str">
        <f>H155</f>
        <v>Specific result</v>
      </c>
      <c r="B312" s="4" t="str">
        <f>I155</f>
        <v>Staff completing training for skills for manufacturing of STEP technologies
(Įmonių darbuotojai, baigę mokymus, susijusius su STEP ypatingos svarbos technologijų gamyba)</v>
      </c>
      <c r="C312" s="17" t="str">
        <f>L155</f>
        <v>participants</v>
      </c>
      <c r="D312" s="17">
        <v>0</v>
      </c>
      <c r="E312" s="18" t="str">
        <f>J150</f>
        <v>Mid-West Region</v>
      </c>
      <c r="F312" s="17" t="str">
        <f>K150</f>
        <v>ERDF</v>
      </c>
      <c r="G312" s="17">
        <v>2021</v>
      </c>
      <c r="H312" s="17" t="s">
        <v>17</v>
      </c>
      <c r="I312" s="75">
        <f>P155+P166</f>
        <v>72</v>
      </c>
      <c r="J312" s="173"/>
      <c r="K312" s="173"/>
      <c r="L312" s="173"/>
      <c r="M312" s="173"/>
      <c r="N312" s="173"/>
      <c r="O312" s="117"/>
      <c r="P312" s="19"/>
      <c r="Q312" s="19"/>
      <c r="R312" s="34"/>
    </row>
    <row r="313" spans="1:18" ht="115.5" customHeight="1" x14ac:dyDescent="0.3">
      <c r="A313" s="51" t="str">
        <f>H155</f>
        <v>Specific result</v>
      </c>
      <c r="B313" s="4" t="str">
        <f>I155</f>
        <v>Staff completing training for skills for manufacturing of STEP technologies
(Įmonių darbuotojai, baigę mokymus, susijusius su STEP ypatingos svarbos technologijų gamyba)</v>
      </c>
      <c r="C313" s="17" t="str">
        <f>L155</f>
        <v>participants</v>
      </c>
      <c r="D313" s="17">
        <f>M162</f>
        <v>0</v>
      </c>
      <c r="E313" s="18" t="str">
        <f>J156</f>
        <v>Capital region</v>
      </c>
      <c r="F313" s="17" t="str">
        <f>K156</f>
        <v>ERDF</v>
      </c>
      <c r="G313" s="17">
        <f>N161</f>
        <v>2021</v>
      </c>
      <c r="H313" s="17" t="str">
        <f>O161</f>
        <v>n/a</v>
      </c>
      <c r="I313" s="75">
        <f>P161+P171</f>
        <v>72</v>
      </c>
      <c r="J313" s="173"/>
      <c r="K313" s="173"/>
      <c r="L313" s="173"/>
      <c r="M313" s="173"/>
      <c r="N313" s="173"/>
      <c r="O313" s="117"/>
      <c r="P313" s="19"/>
      <c r="Q313" s="19"/>
      <c r="R313" s="34"/>
    </row>
    <row r="314" spans="1:18" x14ac:dyDescent="0.3">
      <c r="A314" s="5"/>
      <c r="B314" s="5"/>
      <c r="C314" s="5"/>
      <c r="D314" s="109">
        <f>SUM(D290:D308)</f>
        <v>0</v>
      </c>
      <c r="E314" s="5"/>
      <c r="F314" s="5"/>
      <c r="G314" s="5">
        <v>0</v>
      </c>
      <c r="H314" s="5">
        <f>SUM(H290:H308)</f>
        <v>0</v>
      </c>
      <c r="I314" s="98">
        <f>SUM(I290:I313)</f>
        <v>17188453.833333332</v>
      </c>
      <c r="J314" s="5"/>
      <c r="K314" s="5"/>
      <c r="M314" s="5"/>
      <c r="N314" s="5"/>
    </row>
  </sheetData>
  <autoFilter ref="A5:R5" xr:uid="{00000000-0001-0000-0000-000000000000}"/>
  <mergeCells count="331">
    <mergeCell ref="J289:N289"/>
    <mergeCell ref="J302:N303"/>
    <mergeCell ref="J306:N307"/>
    <mergeCell ref="J304:N305"/>
    <mergeCell ref="J308:N309"/>
    <mergeCell ref="J310:N311"/>
    <mergeCell ref="J312:N313"/>
    <mergeCell ref="J300:N301"/>
    <mergeCell ref="J298:N299"/>
    <mergeCell ref="J296:N297"/>
    <mergeCell ref="J294:N295"/>
    <mergeCell ref="J292:N293"/>
    <mergeCell ref="J290:N291"/>
    <mergeCell ref="K12:K17"/>
    <mergeCell ref="J30:J35"/>
    <mergeCell ref="K30:K35"/>
    <mergeCell ref="J24:J29"/>
    <mergeCell ref="K24:K29"/>
    <mergeCell ref="J18:J23"/>
    <mergeCell ref="K18:K23"/>
    <mergeCell ref="J6:J11"/>
    <mergeCell ref="K6:K11"/>
    <mergeCell ref="J12:J17"/>
    <mergeCell ref="C72:C77"/>
    <mergeCell ref="C66:C71"/>
    <mergeCell ref="D66:D77"/>
    <mergeCell ref="K60:K65"/>
    <mergeCell ref="J66:J71"/>
    <mergeCell ref="K66:K71"/>
    <mergeCell ref="J72:J77"/>
    <mergeCell ref="K72:K77"/>
    <mergeCell ref="J36:J41"/>
    <mergeCell ref="K36:K41"/>
    <mergeCell ref="C36:C41"/>
    <mergeCell ref="A1:H1"/>
    <mergeCell ref="F18:F23"/>
    <mergeCell ref="C18:C23"/>
    <mergeCell ref="E18:E23"/>
    <mergeCell ref="G18:G23"/>
    <mergeCell ref="A6:A77"/>
    <mergeCell ref="E72:E77"/>
    <mergeCell ref="F72:F77"/>
    <mergeCell ref="G72:G77"/>
    <mergeCell ref="B72:B77"/>
    <mergeCell ref="B30:B35"/>
    <mergeCell ref="D6:D17"/>
    <mergeCell ref="D18:D29"/>
    <mergeCell ref="E30:E35"/>
    <mergeCell ref="F30:F35"/>
    <mergeCell ref="G30:G35"/>
    <mergeCell ref="E36:E41"/>
    <mergeCell ref="F36:F41"/>
    <mergeCell ref="G36:G41"/>
    <mergeCell ref="B54:B59"/>
    <mergeCell ref="E66:E71"/>
    <mergeCell ref="F66:F71"/>
    <mergeCell ref="G66:G71"/>
    <mergeCell ref="B18:B23"/>
    <mergeCell ref="A4:A5"/>
    <mergeCell ref="B4:B5"/>
    <mergeCell ref="C4:C5"/>
    <mergeCell ref="D4:F4"/>
    <mergeCell ref="G4:G5"/>
    <mergeCell ref="P4:P5"/>
    <mergeCell ref="O4:O5"/>
    <mergeCell ref="H4:I4"/>
    <mergeCell ref="J4:J5"/>
    <mergeCell ref="K4:K5"/>
    <mergeCell ref="L4:L5"/>
    <mergeCell ref="M4:N4"/>
    <mergeCell ref="C30:C35"/>
    <mergeCell ref="D30:D41"/>
    <mergeCell ref="J60:J65"/>
    <mergeCell ref="D54:D65"/>
    <mergeCell ref="C54:C59"/>
    <mergeCell ref="J54:J59"/>
    <mergeCell ref="K54:K59"/>
    <mergeCell ref="E54:E59"/>
    <mergeCell ref="F54:F59"/>
    <mergeCell ref="G54:G59"/>
    <mergeCell ref="E60:E65"/>
    <mergeCell ref="F60:F65"/>
    <mergeCell ref="G60:G65"/>
    <mergeCell ref="E6:E11"/>
    <mergeCell ref="F6:F11"/>
    <mergeCell ref="G6:G11"/>
    <mergeCell ref="E24:E29"/>
    <mergeCell ref="F24:F29"/>
    <mergeCell ref="G24:G29"/>
    <mergeCell ref="C6:C11"/>
    <mergeCell ref="B6:B11"/>
    <mergeCell ref="B24:B29"/>
    <mergeCell ref="E12:E17"/>
    <mergeCell ref="F12:F17"/>
    <mergeCell ref="G12:G17"/>
    <mergeCell ref="B12:B17"/>
    <mergeCell ref="C12:C17"/>
    <mergeCell ref="B90:B95"/>
    <mergeCell ref="C90:C95"/>
    <mergeCell ref="D90:D101"/>
    <mergeCell ref="E90:E95"/>
    <mergeCell ref="F90:F95"/>
    <mergeCell ref="G90:G95"/>
    <mergeCell ref="B96:B101"/>
    <mergeCell ref="C96:C101"/>
    <mergeCell ref="E96:E101"/>
    <mergeCell ref="F96:F101"/>
    <mergeCell ref="G96:G101"/>
    <mergeCell ref="B66:B71"/>
    <mergeCell ref="B60:B65"/>
    <mergeCell ref="C60:C65"/>
    <mergeCell ref="B36:B41"/>
    <mergeCell ref="J90:J95"/>
    <mergeCell ref="K90:K95"/>
    <mergeCell ref="C24:C29"/>
    <mergeCell ref="J48:J53"/>
    <mergeCell ref="K48:K53"/>
    <mergeCell ref="B48:B53"/>
    <mergeCell ref="C48:C53"/>
    <mergeCell ref="B42:B47"/>
    <mergeCell ref="C42:C47"/>
    <mergeCell ref="D42:D53"/>
    <mergeCell ref="J42:J47"/>
    <mergeCell ref="K42:K47"/>
    <mergeCell ref="E42:E47"/>
    <mergeCell ref="F42:F47"/>
    <mergeCell ref="G42:G47"/>
    <mergeCell ref="E48:E53"/>
    <mergeCell ref="F48:F53"/>
    <mergeCell ref="G48:G53"/>
    <mergeCell ref="B78:B83"/>
    <mergeCell ref="C78:C83"/>
    <mergeCell ref="D78:D89"/>
    <mergeCell ref="E78:E83"/>
    <mergeCell ref="F78:F83"/>
    <mergeCell ref="G78:G83"/>
    <mergeCell ref="J78:J83"/>
    <mergeCell ref="K78:K83"/>
    <mergeCell ref="B84:B89"/>
    <mergeCell ref="C84:C89"/>
    <mergeCell ref="E84:E89"/>
    <mergeCell ref="F84:F89"/>
    <mergeCell ref="G84:G89"/>
    <mergeCell ref="J84:J89"/>
    <mergeCell ref="K84:K89"/>
    <mergeCell ref="J96:J101"/>
    <mergeCell ref="K96:K101"/>
    <mergeCell ref="B102:B107"/>
    <mergeCell ref="C102:C107"/>
    <mergeCell ref="D102:D113"/>
    <mergeCell ref="E102:E107"/>
    <mergeCell ref="F102:F107"/>
    <mergeCell ref="G102:G107"/>
    <mergeCell ref="J102:J107"/>
    <mergeCell ref="K102:K107"/>
    <mergeCell ref="B108:B113"/>
    <mergeCell ref="C108:C113"/>
    <mergeCell ref="E108:E113"/>
    <mergeCell ref="F108:F113"/>
    <mergeCell ref="G108:G113"/>
    <mergeCell ref="J108:J113"/>
    <mergeCell ref="K108:K113"/>
    <mergeCell ref="K132:K137"/>
    <mergeCell ref="B114:B119"/>
    <mergeCell ref="C114:C119"/>
    <mergeCell ref="D114:D125"/>
    <mergeCell ref="E114:E119"/>
    <mergeCell ref="F114:F119"/>
    <mergeCell ref="G114:G119"/>
    <mergeCell ref="J114:J119"/>
    <mergeCell ref="K114:K119"/>
    <mergeCell ref="B120:B125"/>
    <mergeCell ref="C120:C125"/>
    <mergeCell ref="E120:E125"/>
    <mergeCell ref="F120:F125"/>
    <mergeCell ref="G120:G125"/>
    <mergeCell ref="J120:J125"/>
    <mergeCell ref="K120:K125"/>
    <mergeCell ref="B188:B195"/>
    <mergeCell ref="C188:C195"/>
    <mergeCell ref="D188:D203"/>
    <mergeCell ref="E188:E195"/>
    <mergeCell ref="F188:F195"/>
    <mergeCell ref="G188:G195"/>
    <mergeCell ref="J188:J195"/>
    <mergeCell ref="K188:K195"/>
    <mergeCell ref="B138:B143"/>
    <mergeCell ref="C138:C143"/>
    <mergeCell ref="D138:D149"/>
    <mergeCell ref="E138:E143"/>
    <mergeCell ref="F138:F143"/>
    <mergeCell ref="G138:G143"/>
    <mergeCell ref="J138:J143"/>
    <mergeCell ref="K138:K143"/>
    <mergeCell ref="B144:B149"/>
    <mergeCell ref="C144:C149"/>
    <mergeCell ref="E144:E149"/>
    <mergeCell ref="F144:F149"/>
    <mergeCell ref="G144:G149"/>
    <mergeCell ref="J144:J149"/>
    <mergeCell ref="K144:K149"/>
    <mergeCell ref="B172:B179"/>
    <mergeCell ref="C172:C179"/>
    <mergeCell ref="D172:D187"/>
    <mergeCell ref="E172:E179"/>
    <mergeCell ref="F172:F179"/>
    <mergeCell ref="G172:G179"/>
    <mergeCell ref="J172:J179"/>
    <mergeCell ref="K172:K179"/>
    <mergeCell ref="B180:B187"/>
    <mergeCell ref="C180:C187"/>
    <mergeCell ref="E180:E187"/>
    <mergeCell ref="F180:F187"/>
    <mergeCell ref="G180:G187"/>
    <mergeCell ref="J180:J187"/>
    <mergeCell ref="K180:K187"/>
    <mergeCell ref="B196:B203"/>
    <mergeCell ref="C196:C203"/>
    <mergeCell ref="E196:E203"/>
    <mergeCell ref="F196:F203"/>
    <mergeCell ref="G196:G203"/>
    <mergeCell ref="J196:J203"/>
    <mergeCell ref="K196:K203"/>
    <mergeCell ref="B204:B211"/>
    <mergeCell ref="C204:C211"/>
    <mergeCell ref="D204:D219"/>
    <mergeCell ref="E204:E211"/>
    <mergeCell ref="F204:F211"/>
    <mergeCell ref="G204:G211"/>
    <mergeCell ref="J204:J211"/>
    <mergeCell ref="K204:K211"/>
    <mergeCell ref="B212:B219"/>
    <mergeCell ref="C212:C219"/>
    <mergeCell ref="E212:E219"/>
    <mergeCell ref="F212:F219"/>
    <mergeCell ref="G212:G219"/>
    <mergeCell ref="J212:J219"/>
    <mergeCell ref="K212:K219"/>
    <mergeCell ref="C244:C251"/>
    <mergeCell ref="E244:E251"/>
    <mergeCell ref="F244:F251"/>
    <mergeCell ref="G244:G251"/>
    <mergeCell ref="J244:J251"/>
    <mergeCell ref="K244:K251"/>
    <mergeCell ref="B220:B227"/>
    <mergeCell ref="C220:C227"/>
    <mergeCell ref="D220:D235"/>
    <mergeCell ref="E220:E227"/>
    <mergeCell ref="F220:F227"/>
    <mergeCell ref="G220:G227"/>
    <mergeCell ref="J220:J227"/>
    <mergeCell ref="K220:K227"/>
    <mergeCell ref="B228:B235"/>
    <mergeCell ref="C228:C235"/>
    <mergeCell ref="E228:E235"/>
    <mergeCell ref="F228:F235"/>
    <mergeCell ref="G228:G235"/>
    <mergeCell ref="J228:J235"/>
    <mergeCell ref="K228:K235"/>
    <mergeCell ref="G132:G137"/>
    <mergeCell ref="J132:J137"/>
    <mergeCell ref="D252:D267"/>
    <mergeCell ref="E252:E259"/>
    <mergeCell ref="F252:F259"/>
    <mergeCell ref="G252:G259"/>
    <mergeCell ref="J252:J259"/>
    <mergeCell ref="K252:K259"/>
    <mergeCell ref="B260:B267"/>
    <mergeCell ref="C260:C267"/>
    <mergeCell ref="E260:E267"/>
    <mergeCell ref="F260:F267"/>
    <mergeCell ref="G260:G267"/>
    <mergeCell ref="J260:J267"/>
    <mergeCell ref="K260:K267"/>
    <mergeCell ref="B236:B243"/>
    <mergeCell ref="C236:C243"/>
    <mergeCell ref="D236:D251"/>
    <mergeCell ref="E236:E243"/>
    <mergeCell ref="F236:F243"/>
    <mergeCell ref="G236:G243"/>
    <mergeCell ref="J236:J243"/>
    <mergeCell ref="K236:K243"/>
    <mergeCell ref="B244:B251"/>
    <mergeCell ref="B252:B259"/>
    <mergeCell ref="C252:C259"/>
    <mergeCell ref="A78:A149"/>
    <mergeCell ref="J150:J155"/>
    <mergeCell ref="K150:K155"/>
    <mergeCell ref="B150:B155"/>
    <mergeCell ref="C150:C155"/>
    <mergeCell ref="E150:E155"/>
    <mergeCell ref="F150:F155"/>
    <mergeCell ref="G150:G155"/>
    <mergeCell ref="B156:B161"/>
    <mergeCell ref="C156:C161"/>
    <mergeCell ref="B126:B131"/>
    <mergeCell ref="C126:C131"/>
    <mergeCell ref="D126:D137"/>
    <mergeCell ref="E126:E131"/>
    <mergeCell ref="F126:F131"/>
    <mergeCell ref="G126:G131"/>
    <mergeCell ref="J126:J131"/>
    <mergeCell ref="K126:K131"/>
    <mergeCell ref="B132:B137"/>
    <mergeCell ref="C132:C137"/>
    <mergeCell ref="E132:E137"/>
    <mergeCell ref="F132:F137"/>
    <mergeCell ref="Q4:Q5"/>
    <mergeCell ref="R4:R5"/>
    <mergeCell ref="E156:E161"/>
    <mergeCell ref="F156:F161"/>
    <mergeCell ref="G156:G161"/>
    <mergeCell ref="J156:J161"/>
    <mergeCell ref="K156:K161"/>
    <mergeCell ref="A150:A267"/>
    <mergeCell ref="D150:D161"/>
    <mergeCell ref="B162:B166"/>
    <mergeCell ref="C162:C166"/>
    <mergeCell ref="D162:D171"/>
    <mergeCell ref="E162:E166"/>
    <mergeCell ref="F162:F166"/>
    <mergeCell ref="G162:G166"/>
    <mergeCell ref="J162:J166"/>
    <mergeCell ref="K162:K166"/>
    <mergeCell ref="B167:B171"/>
    <mergeCell ref="C167:C171"/>
    <mergeCell ref="E167:E171"/>
    <mergeCell ref="F167:F171"/>
    <mergeCell ref="G167:G171"/>
    <mergeCell ref="J167:J171"/>
    <mergeCell ref="K167:K171"/>
  </mergeCells>
  <phoneticPr fontId="7" type="noConversion"/>
  <pageMargins left="0.7" right="0.7" top="0.75" bottom="0.75" header="0.3" footer="0.3"/>
  <pageSetup paperSize="8" scale="37"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C29"/>
  <sheetViews>
    <sheetView topLeftCell="B1" workbookViewId="0">
      <selection activeCell="C17" sqref="C17"/>
    </sheetView>
  </sheetViews>
  <sheetFormatPr defaultColWidth="9.109375" defaultRowHeight="14.4" x14ac:dyDescent="0.3"/>
  <cols>
    <col min="2" max="2" width="32.5546875" customWidth="1"/>
    <col min="3" max="3" width="128.109375" customWidth="1"/>
  </cols>
  <sheetData>
    <row r="1" spans="1:3" x14ac:dyDescent="0.3">
      <c r="A1" s="20" t="s">
        <v>34</v>
      </c>
      <c r="B1" s="21" t="s">
        <v>35</v>
      </c>
      <c r="C1" s="20" t="s">
        <v>36</v>
      </c>
    </row>
    <row r="2" spans="1:3" x14ac:dyDescent="0.3">
      <c r="A2" s="20">
        <v>1</v>
      </c>
      <c r="B2" s="22" t="s">
        <v>19</v>
      </c>
      <c r="C2" s="22" t="s">
        <v>37</v>
      </c>
    </row>
    <row r="3" spans="1:3" x14ac:dyDescent="0.3">
      <c r="A3" s="20">
        <f t="shared" ref="A3:A19" si="0">A2+1</f>
        <v>2</v>
      </c>
      <c r="B3" s="22" t="s">
        <v>20</v>
      </c>
      <c r="C3" s="23" t="s">
        <v>80</v>
      </c>
    </row>
    <row r="4" spans="1:3" x14ac:dyDescent="0.3">
      <c r="A4" s="20">
        <f t="shared" si="0"/>
        <v>3</v>
      </c>
      <c r="B4" s="22" t="s">
        <v>38</v>
      </c>
      <c r="C4" s="22" t="s">
        <v>54</v>
      </c>
    </row>
    <row r="5" spans="1:3" x14ac:dyDescent="0.3">
      <c r="A5" s="20">
        <f t="shared" si="0"/>
        <v>4</v>
      </c>
      <c r="B5" s="22" t="s">
        <v>39</v>
      </c>
      <c r="C5" s="22" t="s">
        <v>52</v>
      </c>
    </row>
    <row r="6" spans="1:3" x14ac:dyDescent="0.3">
      <c r="A6" s="20">
        <f t="shared" si="0"/>
        <v>5</v>
      </c>
      <c r="B6" s="22" t="s">
        <v>6</v>
      </c>
      <c r="C6" s="22">
        <v>0</v>
      </c>
    </row>
    <row r="7" spans="1:3" x14ac:dyDescent="0.3">
      <c r="A7" s="20">
        <f t="shared" si="0"/>
        <v>6</v>
      </c>
      <c r="B7" s="22" t="s">
        <v>7</v>
      </c>
      <c r="C7" t="s">
        <v>53</v>
      </c>
    </row>
    <row r="8" spans="1:3" x14ac:dyDescent="0.3">
      <c r="A8" s="20">
        <f t="shared" si="0"/>
        <v>7</v>
      </c>
      <c r="B8" s="22" t="s">
        <v>8</v>
      </c>
      <c r="C8" s="22" t="s">
        <v>51</v>
      </c>
    </row>
    <row r="9" spans="1:3" x14ac:dyDescent="0.3">
      <c r="A9" s="20">
        <f t="shared" si="0"/>
        <v>8</v>
      </c>
      <c r="B9" s="22" t="s">
        <v>40</v>
      </c>
      <c r="C9" s="22" t="s">
        <v>103</v>
      </c>
    </row>
    <row r="10" spans="1:3" x14ac:dyDescent="0.3">
      <c r="A10" s="20">
        <f t="shared" si="0"/>
        <v>9</v>
      </c>
      <c r="B10" s="22" t="s">
        <v>41</v>
      </c>
      <c r="C10" s="23" t="s">
        <v>103</v>
      </c>
    </row>
    <row r="11" spans="1:3" ht="187.2" x14ac:dyDescent="0.3">
      <c r="A11" s="20">
        <f t="shared" si="0"/>
        <v>10</v>
      </c>
      <c r="B11" s="22" t="s">
        <v>42</v>
      </c>
      <c r="C11" s="23" t="s">
        <v>104</v>
      </c>
    </row>
    <row r="12" spans="1:3" x14ac:dyDescent="0.3">
      <c r="A12" s="20">
        <f t="shared" si="0"/>
        <v>11</v>
      </c>
      <c r="B12" s="22" t="s">
        <v>43</v>
      </c>
      <c r="C12" s="22" t="s">
        <v>98</v>
      </c>
    </row>
    <row r="13" spans="1:3" x14ac:dyDescent="0.3">
      <c r="A13" s="20">
        <f t="shared" si="0"/>
        <v>12</v>
      </c>
      <c r="B13" s="22" t="s">
        <v>44</v>
      </c>
      <c r="C13" s="24" t="s">
        <v>99</v>
      </c>
    </row>
    <row r="14" spans="1:3" x14ac:dyDescent="0.3">
      <c r="A14" s="20">
        <f t="shared" si="0"/>
        <v>13</v>
      </c>
      <c r="B14" s="22" t="s">
        <v>45</v>
      </c>
      <c r="C14" s="23"/>
    </row>
    <row r="15" spans="1:3" ht="43.2" x14ac:dyDescent="0.3">
      <c r="A15" s="20">
        <f t="shared" si="0"/>
        <v>14</v>
      </c>
      <c r="B15" s="22" t="s">
        <v>46</v>
      </c>
      <c r="C15" s="24" t="s">
        <v>100</v>
      </c>
    </row>
    <row r="16" spans="1:3" x14ac:dyDescent="0.3">
      <c r="A16" s="20">
        <f t="shared" si="0"/>
        <v>15</v>
      </c>
      <c r="B16" s="22" t="s">
        <v>47</v>
      </c>
      <c r="C16" s="24" t="s">
        <v>101</v>
      </c>
    </row>
    <row r="17" spans="1:3" x14ac:dyDescent="0.3">
      <c r="A17" s="20">
        <f t="shared" si="0"/>
        <v>16</v>
      </c>
      <c r="B17" s="22" t="s">
        <v>48</v>
      </c>
      <c r="C17" s="25" t="s">
        <v>102</v>
      </c>
    </row>
    <row r="18" spans="1:3" x14ac:dyDescent="0.3">
      <c r="A18" s="20">
        <f t="shared" si="0"/>
        <v>17</v>
      </c>
      <c r="B18" s="22" t="s">
        <v>49</v>
      </c>
      <c r="C18" s="23"/>
    </row>
    <row r="19" spans="1:3" x14ac:dyDescent="0.3">
      <c r="A19" s="20">
        <f t="shared" si="0"/>
        <v>18</v>
      </c>
      <c r="B19" s="22" t="s">
        <v>50</v>
      </c>
      <c r="C19" s="25"/>
    </row>
    <row r="29" spans="1:3" x14ac:dyDescent="0.3">
      <c r="C29">
        <f>+C31</f>
        <v>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697B7BFF882854783B2AFEB81A9CCE9" ma:contentTypeVersion="18" ma:contentTypeDescription="Create a new document." ma:contentTypeScope="" ma:versionID="1016696a41f07e679491d4bd3cf96a41">
  <xsd:schema xmlns:xsd="http://www.w3.org/2001/XMLSchema" xmlns:xs="http://www.w3.org/2001/XMLSchema" xmlns:p="http://schemas.microsoft.com/office/2006/metadata/properties" xmlns:ns2="9a9637e9-1c11-4ee9-91b8-f060e3608fb2" xmlns:ns3="4af8c89d-4332-4d32-84a3-abf4120a8008" targetNamespace="http://schemas.microsoft.com/office/2006/metadata/properties" ma:root="true" ma:fieldsID="8939d6855f77479fb7e63d4b5870fb01" ns2:_="" ns3:_="">
    <xsd:import namespace="9a9637e9-1c11-4ee9-91b8-f060e3608fb2"/>
    <xsd:import namespace="4af8c89d-4332-4d32-84a3-abf4120a800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ObjectDetectorVersions" minOccurs="0"/>
                <xsd:element ref="ns2:MediaLengthInSeconds" minOccurs="0"/>
                <xsd:element ref="ns2:MediaServiceSearchProperties" minOccurs="0"/>
                <xsd:element ref="ns2:MediaServiceLocation" minOccurs="0"/>
                <xsd:element ref="ns2:Tagperson" minOccurs="0"/>
                <xsd:element ref="ns2: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a9637e9-1c11-4ee9-91b8-f060e3608fb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22b2fad6-9d2c-441c-a321-3f5f1e9bd928"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description="" ma:indexed="true" ma:internalName="MediaServiceLocation" ma:readOnly="true">
      <xsd:simpleType>
        <xsd:restriction base="dms:Text"/>
      </xsd:simpleType>
    </xsd:element>
    <xsd:element name="Tagperson" ma:index="23" nillable="true" ma:displayName="Tag person" ma:format="Dropdown" ma:list="UserInfo" ma:SharePointGroup="0" ma:internalName="Tagperson">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ate" ma:index="24" nillable="true" ma:displayName="Date" ma:format="DateOnly" ma:internalName="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4af8c89d-4332-4d32-84a3-abf4120a8008"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53e2674e-22e9-4968-b3bf-973bbed9b370}" ma:internalName="TaxCatchAll" ma:showField="CatchAllData" ma:web="4af8c89d-4332-4d32-84a3-abf4120a800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Date xmlns="9a9637e9-1c11-4ee9-91b8-f060e3608fb2" xsi:nil="true"/>
    <lcf76f155ced4ddcb4097134ff3c332f xmlns="9a9637e9-1c11-4ee9-91b8-f060e3608fb2">
      <Terms xmlns="http://schemas.microsoft.com/office/infopath/2007/PartnerControls"/>
    </lcf76f155ced4ddcb4097134ff3c332f>
    <Tagperson xmlns="9a9637e9-1c11-4ee9-91b8-f060e3608fb2">
      <UserInfo>
        <DisplayName/>
        <AccountId xsi:nil="true"/>
        <AccountType/>
      </UserInfo>
    </Tagperson>
    <TaxCatchAll xmlns="4af8c89d-4332-4d32-84a3-abf4120a8008"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61A6C57-5430-437C-9987-889E90E5A15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a9637e9-1c11-4ee9-91b8-f060e3608fb2"/>
    <ds:schemaRef ds:uri="4af8c89d-4332-4d32-84a3-abf4120a800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CDFBC82-546D-4C60-AC19-ABEC1D50E3CF}">
  <ds:schemaRefs>
    <ds:schemaRef ds:uri="http://purl.org/dc/dcmitype/"/>
    <ds:schemaRef ds:uri="9a9637e9-1c11-4ee9-91b8-f060e3608fb2"/>
    <ds:schemaRef ds:uri="http://schemas.microsoft.com/office/2006/metadata/properties"/>
    <ds:schemaRef ds:uri="http://schemas.microsoft.com/office/infopath/2007/PartnerControls"/>
    <ds:schemaRef ds:uri="http://purl.org/dc/terms/"/>
    <ds:schemaRef ds:uri="http://www.w3.org/XML/1998/namespace"/>
    <ds:schemaRef ds:uri="4af8c89d-4332-4d32-84a3-abf4120a8008"/>
    <ds:schemaRef ds:uri="http://schemas.microsoft.com/office/2006/documentManagement/types"/>
    <ds:schemaRef ds:uri="http://schemas.openxmlformats.org/package/2006/metadata/core-properties"/>
    <ds:schemaRef ds:uri="http://purl.org/dc/elements/1.1/"/>
  </ds:schemaRefs>
</ds:datastoreItem>
</file>

<file path=customXml/itemProps3.xml><?xml version="1.0" encoding="utf-8"?>
<ds:datastoreItem xmlns:ds="http://schemas.openxmlformats.org/officeDocument/2006/customXml" ds:itemID="{3B98004C-92B5-4100-A885-3E369E17E74C}">
  <ds:schemaRefs>
    <ds:schemaRef ds:uri="http://schemas.microsoft.com/sharepoint/v3/contenttype/forms"/>
  </ds:schemaRefs>
</ds:datastoreItem>
</file>

<file path=docMetadata/LabelInfo.xml><?xml version="1.0" encoding="utf-8"?>
<clbl:labelList xmlns:clbl="http://schemas.microsoft.com/office/2020/mipLabelMetadata">
  <clbl:label id="{7bce49ad-6e13-4667-9698-89b6274ba9f6}" enabled="0" method="" siteId="{7bce49ad-6e13-4667-9698-89b6274ba9f6}"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10.1</vt:lpstr>
      <vt:lpstr>Fiches Specific Result 10.1.3</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revision/>
  <dcterms:created xsi:type="dcterms:W3CDTF">2006-09-16T00:00:00Z</dcterms:created>
  <dcterms:modified xsi:type="dcterms:W3CDTF">2024-12-02T12:59:56Z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0x0101007697B7BFF882854783B2AFEB81A9CCE9</vt:lpwstr>
  </property>
  <property fmtid="{D5CDD505-2E9C-101B-9397-08002B2CF9AE}" pid="3" name="MSIP_Label_6bd9ddd1-4d20-43f6-abfa-fc3c07406f94_Enabled">
    <vt:lpwstr>true</vt:lpwstr>
  </property>
  <property fmtid="{D5CDD505-2E9C-101B-9397-08002B2CF9AE}" pid="4" name="MSIP_Label_6bd9ddd1-4d20-43f6-abfa-fc3c07406f94_SetDate">
    <vt:lpwstr>2024-10-07T08:01:39Z</vt:lpwstr>
  </property>
  <property fmtid="{D5CDD505-2E9C-101B-9397-08002B2CF9AE}" pid="5" name="MSIP_Label_6bd9ddd1-4d20-43f6-abfa-fc3c07406f94_Method">
    <vt:lpwstr>Standard</vt:lpwstr>
  </property>
  <property fmtid="{D5CDD505-2E9C-101B-9397-08002B2CF9AE}" pid="6" name="MSIP_Label_6bd9ddd1-4d20-43f6-abfa-fc3c07406f94_Name">
    <vt:lpwstr>Commission Use</vt:lpwstr>
  </property>
  <property fmtid="{D5CDD505-2E9C-101B-9397-08002B2CF9AE}" pid="7" name="MSIP_Label_6bd9ddd1-4d20-43f6-abfa-fc3c07406f94_SiteId">
    <vt:lpwstr>b24c8b06-522c-46fe-9080-70926f8dddb1</vt:lpwstr>
  </property>
  <property fmtid="{D5CDD505-2E9C-101B-9397-08002B2CF9AE}" pid="8" name="MSIP_Label_6bd9ddd1-4d20-43f6-abfa-fc3c07406f94_ActionId">
    <vt:lpwstr>5ff12bd6-9c68-4125-8572-fb7b2e91f5c5</vt:lpwstr>
  </property>
  <property fmtid="{D5CDD505-2E9C-101B-9397-08002B2CF9AE}" pid="9" name="MSIP_Label_6bd9ddd1-4d20-43f6-abfa-fc3c07406f94_ContentBits">
    <vt:lpwstr>0</vt:lpwstr>
  </property>
  <property fmtid="{D5CDD505-2E9C-101B-9397-08002B2CF9AE}" pid="10" name="MediaServiceImageTags">
    <vt:lpwstr/>
  </property>
</Properties>
</file>