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A7DB67C8-B644-4798-945D-4085B0889BAD}" xr6:coauthVersionLast="47" xr6:coauthVersionMax="47" xr10:uidLastSave="{00000000-0000-0000-0000-000000000000}"/>
  <bookViews>
    <workbookView xWindow="-108" yWindow="-108" windowWidth="23256" windowHeight="12456" activeTab="1" xr2:uid="{00000000-000D-0000-FFFF-FFFF00000000}"/>
  </bookViews>
  <sheets>
    <sheet name="1.4 (1)" sheetId="4" r:id="rId1"/>
    <sheet name="1.4 (2)"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6" l="1"/>
  <c r="K30" i="6"/>
  <c r="J39" i="6"/>
  <c r="K39" i="6" s="1"/>
  <c r="D39" i="6"/>
  <c r="C39" i="6"/>
  <c r="B39" i="6"/>
  <c r="A39" i="6"/>
  <c r="J38" i="6"/>
  <c r="K38" i="6" s="1"/>
  <c r="D38" i="6"/>
  <c r="C38" i="6"/>
  <c r="B38" i="6"/>
  <c r="A38" i="6"/>
  <c r="J37" i="6"/>
  <c r="K37" i="6" s="1"/>
  <c r="D37" i="6"/>
  <c r="C37" i="6"/>
  <c r="B37" i="6"/>
  <c r="A37" i="6"/>
  <c r="J36" i="6"/>
  <c r="K36" i="6" s="1"/>
  <c r="D36" i="6"/>
  <c r="C36" i="6"/>
  <c r="B36" i="6"/>
  <c r="A36" i="6"/>
  <c r="J35" i="6"/>
  <c r="K35" i="6" s="1"/>
  <c r="H35" i="6"/>
  <c r="D35" i="6"/>
  <c r="C35" i="6"/>
  <c r="B35" i="6"/>
  <c r="A35" i="6"/>
  <c r="J34" i="6"/>
  <c r="K34" i="6" s="1"/>
  <c r="H34" i="6"/>
  <c r="D34" i="6"/>
  <c r="C34" i="6"/>
  <c r="B34" i="6"/>
  <c r="A34" i="6"/>
  <c r="J33" i="6"/>
  <c r="K33" i="6" s="1"/>
  <c r="H33" i="6"/>
  <c r="D33" i="6"/>
  <c r="C33" i="6"/>
  <c r="B33" i="6"/>
  <c r="A33" i="6"/>
  <c r="J32" i="6"/>
  <c r="K32" i="6" s="1"/>
  <c r="H32" i="6"/>
  <c r="D32" i="6"/>
  <c r="C32" i="6"/>
  <c r="B32" i="6"/>
  <c r="A32" i="6"/>
  <c r="J31" i="6"/>
  <c r="H31" i="6"/>
  <c r="D31" i="6"/>
  <c r="C31" i="6"/>
  <c r="B31" i="6"/>
  <c r="A31" i="6"/>
  <c r="H30" i="6"/>
  <c r="D30" i="6"/>
  <c r="C30" i="6"/>
  <c r="B30" i="6"/>
  <c r="A30" i="6"/>
  <c r="C27" i="6"/>
  <c r="E26" i="6"/>
  <c r="C26" i="6"/>
  <c r="P25" i="6"/>
  <c r="O25" i="6"/>
  <c r="M25" i="6"/>
  <c r="C25" i="6"/>
  <c r="F20" i="6"/>
  <c r="G20" i="6" s="1"/>
  <c r="F15" i="6"/>
  <c r="F26" i="6" s="1"/>
  <c r="E10" i="6"/>
  <c r="F10" i="6" s="1"/>
  <c r="E5" i="6"/>
  <c r="E25" i="6" s="1"/>
  <c r="B15" i="6" l="1"/>
  <c r="D40" i="6"/>
  <c r="H40" i="6"/>
  <c r="J40" i="6"/>
  <c r="L40" i="6" s="1"/>
  <c r="B10" i="6"/>
  <c r="G10" i="6"/>
  <c r="F5" i="6"/>
  <c r="G15" i="6"/>
  <c r="G26" i="6" s="1"/>
  <c r="E27" i="6"/>
  <c r="K31" i="6"/>
  <c r="I40" i="6" s="1"/>
  <c r="P18" i="4"/>
  <c r="K40" i="6" l="1"/>
  <c r="F27" i="6"/>
  <c r="B5" i="6"/>
  <c r="F25" i="6"/>
  <c r="G5" i="6"/>
  <c r="D27" i="4"/>
  <c r="I26" i="4"/>
  <c r="C26" i="4"/>
  <c r="B26" i="4"/>
  <c r="A26" i="4"/>
  <c r="I25" i="4"/>
  <c r="C25" i="4"/>
  <c r="B25" i="4"/>
  <c r="A25" i="4"/>
  <c r="I24" i="4"/>
  <c r="H24" i="4"/>
  <c r="C24" i="4"/>
  <c r="B24" i="4"/>
  <c r="A24" i="4"/>
  <c r="I23" i="4"/>
  <c r="H23" i="4"/>
  <c r="C23" i="4"/>
  <c r="B23" i="4"/>
  <c r="A23" i="4"/>
  <c r="I22" i="4"/>
  <c r="H22" i="4"/>
  <c r="C22" i="4"/>
  <c r="B22" i="4"/>
  <c r="A22" i="4"/>
  <c r="I21" i="4"/>
  <c r="H21" i="4"/>
  <c r="C21" i="4"/>
  <c r="B21" i="4"/>
  <c r="A21" i="4"/>
  <c r="C17" i="4"/>
  <c r="P16" i="4"/>
  <c r="O16" i="4"/>
  <c r="M16" i="4"/>
  <c r="C16" i="4"/>
  <c r="E13" i="4"/>
  <c r="F13" i="4" s="1"/>
  <c r="G13" i="4" s="1"/>
  <c r="B13" i="4" s="1"/>
  <c r="E10" i="4"/>
  <c r="F10" i="4" s="1"/>
  <c r="G10" i="4" s="1"/>
  <c r="B10" i="4" s="1"/>
  <c r="E8" i="4"/>
  <c r="E6" i="4"/>
  <c r="H27" i="4" l="1"/>
  <c r="E17" i="4"/>
  <c r="G25" i="6"/>
  <c r="G27" i="6"/>
  <c r="F8" i="4"/>
  <c r="G8" i="4" s="1"/>
  <c r="B8" i="4" s="1"/>
  <c r="I27" i="4"/>
  <c r="J27" i="4" s="1"/>
  <c r="E16" i="4"/>
  <c r="F17" i="4"/>
  <c r="F6" i="4"/>
  <c r="G6" i="4" l="1"/>
  <c r="B6" i="4" s="1"/>
  <c r="F16" i="4"/>
</calcChain>
</file>

<file path=xl/sharedStrings.xml><?xml version="1.0" encoding="utf-8"?>
<sst xmlns="http://schemas.openxmlformats.org/spreadsheetml/2006/main" count="341" uniqueCount="116">
  <si>
    <t>Ministry of economy and innovation</t>
  </si>
  <si>
    <t xml:space="preserve">Action </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</si>
  <si>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</si>
  <si>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</si>
  <si>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</si>
  <si>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</si>
  <si>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</si>
  <si>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</si>
  <si>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</si>
  <si>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</si>
  <si>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</si>
  <si>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</si>
  <si>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</si>
  <si>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</si>
  <si>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</si>
  <si>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</si>
  <si>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</si>
  <si>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</si>
  <si>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</si>
  <si>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</si>
  <si>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</si>
  <si>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</si>
  <si>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r>
      <t xml:space="preserve"> </t>
    </r>
    <r>
      <rPr>
        <b/>
        <sz val="11"/>
        <rFont val="Calibri"/>
        <family val="2"/>
        <charset val="186"/>
        <scheme val="minor"/>
      </rP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</si>
  <si>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RCO101</t>
  </si>
  <si>
    <t>SMEs investing in skills for smart specialisation, for industrial transition and entrepreneurship (MVĮ, investuojančios į pažangiajai specializacijai, pramonės pertvarkai ir verslumui reikalingų įgūdžių ugdymą)</t>
  </si>
  <si>
    <t>Capital region</t>
  </si>
  <si>
    <t>ERDF</t>
  </si>
  <si>
    <t>Enterprises</t>
  </si>
  <si>
    <t>n/a</t>
  </si>
  <si>
    <t>MA monitoring system</t>
  </si>
  <si>
    <t>RCR98</t>
  </si>
  <si>
    <t>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t>
  </si>
  <si>
    <t>Participants</t>
  </si>
  <si>
    <t>Supported projects</t>
  </si>
  <si>
    <t xml:space="preserve">The target value for 2029 was set in proportion to the action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capital region of Lithuania costs about EUR 493.
Also the result is reduced 15 % because of implementation risk (according to the experience of 2014-2020 value of discontinued projects is 15% of the value of completed projects):  (10 000 000,00 EUR/493 EUR)*0,85=17 241 participants.  </t>
  </si>
  <si>
    <t>Midle- west Lithuania region</t>
  </si>
  <si>
    <t xml:space="preserve">The target value for 2029 was set in proportion to the action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mid-west region of Lithuania costs about 
EUR 608. 
Also the result is reduced 15 % because of implementation risk (according to the experience of 2014-2020 value of discontinued projects is 15% of the value of completed projects):  (17 647 058,82 EUR/608 EUR)*0,85=24 671 participants.  
</t>
  </si>
  <si>
    <r>
      <rPr>
        <b/>
        <sz val="11"/>
        <rFont val="Calibri"/>
        <family val="2"/>
        <scheme val="minor"/>
      </rPr>
      <t>1.4.2.</t>
    </r>
    <r>
      <rPr>
        <sz val="11"/>
        <rFont val="Calibri"/>
        <family val="2"/>
        <charset val="186"/>
        <scheme val="minor"/>
      </rPr>
      <t xml:space="preserve"> Developing the capacity of SMEs and other actors involved in PPPs</t>
    </r>
    <r>
      <rPr>
        <strike/>
        <sz val="11"/>
        <rFont val="Calibri"/>
        <family val="2"/>
        <charset val="186"/>
        <scheme val="minor"/>
      </rPr>
      <t xml:space="preserve"> (</t>
    </r>
    <r>
      <rPr>
        <sz val="11"/>
        <rFont val="Calibri"/>
        <family val="2"/>
        <charset val="186"/>
        <scheme val="minor"/>
      </rPr>
      <t>Ugdyti MVĮ ir kitų VGPP dalyvaujančių subjektų darbuotojų gebėjimus)</t>
    </r>
  </si>
  <si>
    <t>RCO16</t>
  </si>
  <si>
    <t>Participations of institutional stakeholders in entrepreneurial discovery process (suinteresuotosios institucijos, dalyvaujančios verslininkystės galimybių paieškos procese )</t>
  </si>
  <si>
    <t>SMEs staff completing training for skills for smart specialisation, for industrial transition and entrepreneurship (MVĮ darbuotojai, baigę mokymą, skirtą pažangiajai specializacijai, pramonės pertvarkai ir verslumui reikalingiems įgūdžiams ugdyti (pagal įgūdžių rūšį: techniniai, valdymo, verslumo, ekologijos, kiti)</t>
  </si>
  <si>
    <t xml:space="preserve">The target value for 2029 was set in proportion to the activity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capital region of Lithuania costs about EUR 493. 
Also the result is reduced 15 % because of implementation risk (according to the experience of 2014-2020 value of discontinued projects is 15% of the value of completed projects):  (7 500 000,00 EUR/493 EUR)*0,85=12 931 participants.  
</t>
  </si>
  <si>
    <t>Participations of institutional stakeholders in entrepreneurial discovery process (suinteresuotosios institucijos, dalyvaujančios verslininkystės galimybių paieškos procese)</t>
  </si>
  <si>
    <t xml:space="preserve">The target value for 2029 was set in proportion to the activity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mid-west region of Lithuania costs about EUR 608. 
Also the result is reduced 15 % because of implementation risk (according to the experience of 2014-2020 value of discontinued projects is 15% of the value of completed projects):  (4 411 764,71 EUR/608 EUR)*0,85=6 168 participants.  
</t>
  </si>
  <si>
    <t>Capital Region</t>
  </si>
  <si>
    <t>MWR</t>
  </si>
  <si>
    <t>Indicator code</t>
  </si>
  <si>
    <t>Indicator name</t>
  </si>
  <si>
    <t>Indicator M.U.</t>
  </si>
  <si>
    <t>Indicator baseline value</t>
  </si>
  <si>
    <t>Indicator baseline year</t>
  </si>
  <si>
    <t xml:space="preserve">Milestone 2024 </t>
  </si>
  <si>
    <t>Ministry of education, science and sport</t>
  </si>
  <si>
    <t>Action</t>
  </si>
  <si>
    <t>1.4.3. Strengthening the capacity of science management and knowledge commercialisation in research and study institutions (Mokslo vadybos ir žinių komercinimo gebėjimų mokslo ir studijų institucijose stiprinimas)</t>
  </si>
  <si>
    <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</si>
  <si>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RCO01</t>
  </si>
  <si>
    <t>Enterprises supported (of which: micro, small, medium, large) (Paramą gavusios įmonės (iš kurių: labai mažos, mažosios, vidutinės ir didelės)</t>
  </si>
  <si>
    <t>enterprises</t>
  </si>
  <si>
    <t>RCO04</t>
  </si>
  <si>
    <t>Enterprises with non-financial suppport (Nefinansinę paramą gavusios įmonės)</t>
  </si>
  <si>
    <t>RCO05</t>
  </si>
  <si>
    <t>New enterprises supported (Paramą gavusios naujos įmonės)</t>
  </si>
  <si>
    <t>RCR03</t>
  </si>
  <si>
    <t>Small and medium-sized enterprises (SMEs) introducing product or process innovation (produktų ar procesų inovacijas diegiančios mažosios ir vidutinės įmonės (MVĮ))</t>
  </si>
  <si>
    <t>RCR06</t>
  </si>
  <si>
    <t>Patent applications submitted (pateiktos patentų paraiškos)</t>
  </si>
  <si>
    <t>patent applications</t>
  </si>
  <si>
    <r>
      <rPr>
        <b/>
        <sz val="11"/>
        <rFont val="Calibri"/>
        <family val="2"/>
        <charset val="186"/>
        <scheme val="minor"/>
      </rPr>
      <t>029</t>
    </r>
    <r>
      <rPr>
        <sz val="11"/>
        <rFont val="Calibri"/>
        <family val="2"/>
        <charset val="186"/>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</si>
  <si>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Midle-West Region</t>
  </si>
  <si>
    <t>Small and medium-sized enterprises (SMEs) introducing product or process innovation</t>
  </si>
  <si>
    <t xml:space="preserve">number </t>
  </si>
  <si>
    <t>Capital</t>
  </si>
  <si>
    <t>Total</t>
  </si>
  <si>
    <t>counting removed at the level of the specific objective</t>
  </si>
  <si>
    <t>According to the experience of 2014-2020, it is assumed that 80 % of the supported enterprises will be unique.</t>
  </si>
  <si>
    <t>Mid-West region</t>
  </si>
  <si>
    <t>After having considered data presented by the Science, innovations, and technologies agency, which coordinates various science programs (instruments), it is planned that out of 30 percent of start-ups we can expect an achieved indicator: 40 * 30 percent = 12.</t>
  </si>
  <si>
    <t>After having considered data presented by the Science, innovations, and technologies agency, which coordinates various science programs (instruments), it is planned that 5 percent of start-ups will present applications for patents: 40 * 5 percent = 2.</t>
  </si>
  <si>
    <t>After having considered data presented by the Science, innovations, and technologies agency, which coordinates various science programs (instruments), it is planned that out of 30 percent of start-ups we can expect an achieved indicator: 20 * 30 percent = 6.</t>
  </si>
  <si>
    <t>After having considered data presented by the Science, innovations, and technologies agency, which coordinates various science programs (instruments), it is planned that 5 percent of start-ups will present applications for patents: 20 * 5 percent = 1.</t>
  </si>
  <si>
    <t>Policy objective - 1. A  more competitive and smarter Europe by promoting innovative and smart economic transformation and regional ICT connectivity</t>
  </si>
  <si>
    <r>
      <rPr>
        <b/>
        <sz val="11"/>
        <rFont val="Calibri"/>
        <family val="2"/>
        <charset val="186"/>
        <scheme val="minor"/>
      </rP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</si>
  <si>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r>
      <rPr>
        <b/>
        <sz val="11"/>
        <rFont val="Calibri"/>
        <family val="2"/>
        <scheme val="minor"/>
      </rPr>
      <t xml:space="preserve">1.4.1. </t>
    </r>
    <r>
      <rPr>
        <sz val="11"/>
        <rFont val="Calibri"/>
        <family val="2"/>
        <scheme val="minor"/>
      </rPr>
      <t>Developing skills for SMEs to adapt to economic developments and industrial transformation (Ugdyti MVĮ reikalingus darbuotojų įgūdžius, leisiančius prisitaikyti prie ekonomikos technologinių pokyčių ir pramonės pertvarkos)</t>
    </r>
  </si>
  <si>
    <t xml:space="preserve">The 2029 target for RCO01 equals the 2029 target for RCO05. As regards milestones for 2024, it is assumed that progress of the action would amount to 10 percent of the final targets set based on the allocation for 2021–2027: 95 * 10 percent = 9,5 ~ 10.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</si>
  <si>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18.717.594 Eur / 200.000 Eur ~ 93,6 ~ 95.
The projected value of the indicator for 2024 will be 10 percent of the projected value for 2029: 95 * 10 percent = 9,5 ~ 10. Estimation is made on the basis of financing part paid at the end of the year four of the period 2014–2020. </t>
  </si>
  <si>
    <t>After having considered data presented by the Science, innovations and technologies agency, which coordinates various science programs (instruments), it is planned that out of 30 percent of start-ups we can expect an achieved indicator: 95 * 30 percent = 28,5 ~ 30.</t>
  </si>
  <si>
    <t>After having considered data presented by the Science, innovations and technologies agency, which coordinates various science programs (instruments), it is planned that 5 percent of start-ups will present applications for patents: 95* 5 percent = 4,75 ~ 5.</t>
  </si>
  <si>
    <t xml:space="preserve">The 2029 target for RCO01 equals the 2029 target for RCO05. As regards milestones for 2024, it is assumed that progress of the action would amount to 10 percent of the final targets set based on the allocation for 2021–2027: 55 * 10 percent = 5,5 ~ 6.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</si>
  <si>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10.836.500 Eur / 200.000 Eur ~ 54,2 ~ 55.
The projected value of the indicator for 2024 will be 10 percent of the projected value for 2029: 55 * 10 percent = 5,5 ~ 6. Estimation is made on the basis of financing part paid at the end of the year four of the period 2014–2020. </t>
  </si>
  <si>
    <t>After having considered data presented by the Science, innovations, and technologies agency, which coordinates various science programs (instruments), it is planned that out of 30 percent of start-ups we can expect an achieved indicator: 55 * 30 percent = 16,5 ~ 17.</t>
  </si>
  <si>
    <t>After having considered data presented by the Science, innovations and technologies agency, which coordinates various science programs (instruments), it is planned that 5 percent of start-ups will present applications for patents: 55 * 5 percent = 2,75 ~ 3.</t>
  </si>
  <si>
    <r>
      <t>023</t>
    </r>
    <r>
      <rPr>
        <sz val="1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</si>
  <si>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 xml:space="preserve">The 2029 target for RCO01 equals the 2029 target for RCO05. As regards milestones for 2024, it is assumed that progress of the action would amount to 10 percent of the final targets set based on the allocation for 2021–2027: 40 * 10 percent = 4.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</si>
  <si>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7.557.903 Eur / 200.000 Eur ~ 37,8 ~ 40.
The projected value of the indicator for 2024 will be 10 percent of the projected value for 2029: 40 * 10 percent = 4. Estimation is made on the basis of financing part paid at the end of the year four of the period 2014–2020. </t>
  </si>
  <si>
    <r>
      <rPr>
        <b/>
        <sz val="11"/>
        <rFont val="Calibri"/>
        <family val="2"/>
        <scheme val="minor"/>
      </rPr>
      <t>02</t>
    </r>
    <r>
      <rPr>
        <sz val="11"/>
        <rFont val="Calibri"/>
        <family val="2"/>
        <scheme val="minor"/>
      </rPr>
      <t xml:space="preserve">9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</si>
  <si>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2029 target for RCO01 equals the 2029 target for RCO05. As regards milestones for 2024, it is assumed that progress of the action would amount to 10 percent of the final targets set based on the allocation for 2021–2027: 20 * 10 percent = 2.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</si>
  <si>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4.375.628 Eur / 200.000 Eur ~ 21,9 ~ 20.
The projected value of the indicator for 2024 will be 10 percent of the projected value for 2029: 20 * 10 percent = 2. Estimation is made on the basis of financing part paid at the end of the year four of the period 2014–2020. </t>
  </si>
  <si>
    <t>Participations of institutional stakeholders (Institucinių suinteresuotųjų šalių dalyvavimas)</t>
  </si>
  <si>
    <t>Specific objective – 1.4.developing skills for smart specialisation, industrial transition and entrepreneurship (Ugdyti pažangiajai specializacijai, pramonės pertvarkai ir verslumui reikalingus įgūdžius)</t>
  </si>
  <si>
    <t>Specific objective – 1.4. developing skills for smart specialisation, industrial transition and entrepreneurship (Ugdyti pažangiajai specializacijai, pramonės pertvarkai ir verslumui reikalingus įgūdžius)</t>
  </si>
  <si>
    <t>The target value for 2029 was set in proportion to the action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capital region of Lithuania is about EUR 5 996. 
Also the result is reduced 15 % because of implementation risk (according to the experience of 2014-2020 value of discontinued projects is 15% of the value of completed projects):  (10 000 000,00 EUR/5 996 EUR)*0,85=1 418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II quarter of 2023. The duration of projects is 18-24 months, but it takes about 6 months from call to signing contracts.</t>
  </si>
  <si>
    <t>The target value for 2029 was set in proportion to the action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mid-west region of Lithuania is about EUR 7 473. 
Also the result is reduced 15 % because of implementation risk (according to the experience of 2014-2020 value of discontinued projects is 15% of the value of completed projects):  (17 647 058,82 EUR/7 473 EUR)*0,85=2 007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II quarter of 2023. The duration of projects is 18-24 months, but it takes about 6 months from call to signing contracts.</t>
  </si>
  <si>
    <t>The target value for 2029 is based on the assessment of the actual number of participants in the Smart Specialisation axis in EDP for the period 2014-2020. 
In 2014-2020 period the actual number of EDP participants was 287. The reduction in the number of Smart Specialisation priorities (in 2014-2020 the EDP process was implemented in 7 priorities, in the period 2021-2027 it will be implemented only in 3 priorities) assumes that the number of stakeholders involved in the EDP process will be around 60%: 287*60%=172 authority.
Also the result is reduced 15 % because of implementation risk (according to the experience of 2014-2020 value of discontinued projects is 15% of the value of completed projects):  172*0,85=146 participations.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</si>
  <si>
    <t>The target value for 2029 was set in proportion to the activity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capital region of Lithuania is about EUR 5,996. 
Also the result is reduced 15 % because of implementation risk (according to the experience of 2014-2020 value of discontinued projects is 15% of the value of completed projects):  (7 500 000,00 EUR/5 996 EUR)*0,85=1 063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</si>
  <si>
    <t xml:space="preserve">The target value for 2029 is based on the assessment of the actual number of participants in the Smart Specialisation axis in EDP for the period 2014-2020. 
In 2014-2020 period the actual number of EDP participants was 287. The reduction in the number of Smart Specialisation priorities (in 2014-2020 the EDP process was implemented in 7 priorities, in the period 2021-2027 it will be implemented only in 3 priorities) assumes that the number of stakeholders involved in the EDP process will be around 60%: 287*60%=172 authority. As the activities will be carried out in the mid-west region, we assume that the number of institutions participating in the EDP will be at least 10% less (taking into account the 2014-2020 EDP data and participations), compared to the number of participating institutions in the capital region, 172* 90% = 155 authority.
Also the result is reduced 15 % because of implementation risk (according to the experience of 2014-2020 value of discontinued projects is 15% of the value of completed projects):  155*0,85=132 participations.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
</t>
  </si>
  <si>
    <t>The target value for 2029 was set in proportion to the activity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mid-west region of Lithuania is about EUR 7 473. 
Also the result is reduced 15 % because of implementation risk (according to the experience of 2014-2020 value of discontinued projects is 15% of the value of completed projects):  (4 411 764, 71 EUR/7 473 EUR)*0,85=502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</si>
  <si>
    <t>Justification for the proposed change 2024-04</t>
  </si>
  <si>
    <r>
      <t xml:space="preserve">The target value for 2029 is based on the assessment of the actual number of  </t>
    </r>
    <r>
      <rPr>
        <strike/>
        <sz val="11"/>
        <color theme="1"/>
        <rFont val="Calibri"/>
        <family val="2"/>
        <charset val="186"/>
        <scheme val="minor"/>
      </rPr>
      <t>participants</t>
    </r>
    <r>
      <rPr>
        <sz val="11"/>
        <color theme="1"/>
        <rFont val="Calibri"/>
        <family val="2"/>
        <scheme val="minor"/>
      </rPr>
      <t xml:space="preserve"> </t>
    </r>
    <r>
      <rPr>
        <b/>
        <sz val="11"/>
        <rFont val="Calibri"/>
        <family val="2"/>
        <charset val="186"/>
        <scheme val="minor"/>
      </rPr>
      <t>participations of institutional stakeholders</t>
    </r>
    <r>
      <rPr>
        <sz val="11"/>
        <color theme="1"/>
        <rFont val="Calibri"/>
        <family val="2"/>
        <scheme val="minor"/>
      </rPr>
      <t xml:space="preserve"> in the Smart Specialisation axis in EDP for the period 2014-2020. 
In 2014-2020 period the actual number of EDP </t>
    </r>
    <r>
      <rPr>
        <strike/>
        <sz val="11"/>
        <color theme="1"/>
        <rFont val="Calibri"/>
        <family val="2"/>
        <charset val="186"/>
        <scheme val="minor"/>
      </rPr>
      <t xml:space="preserve">participants was 287 </t>
    </r>
    <r>
      <rPr>
        <b/>
        <sz val="11"/>
        <rFont val="Calibri"/>
        <family val="2"/>
        <charset val="186"/>
        <scheme val="minor"/>
      </rPr>
      <t>participations of institutional stakeholders was 95</t>
    </r>
    <r>
      <rPr>
        <sz val="11"/>
        <color theme="1"/>
        <rFont val="Calibri"/>
        <family val="2"/>
        <scheme val="minor"/>
      </rPr>
      <t>. The reduction in the number of Smart Specialisation priorities (in 2014-2020 the EDP process was implemented in 7 priorities, in the period 2021-2027 it will be implemented only in 3 priorities) assumes that the number of stakeholders involved in the EDP process will be around 60%:</t>
    </r>
    <r>
      <rPr>
        <b/>
        <sz val="11"/>
        <rFont val="Calibri"/>
        <family val="2"/>
        <charset val="186"/>
        <scheme val="minor"/>
      </rPr>
      <t xml:space="preserve"> </t>
    </r>
    <r>
      <rPr>
        <strike/>
        <sz val="11"/>
        <rFont val="Calibri"/>
        <family val="2"/>
        <charset val="186"/>
        <scheme val="minor"/>
      </rPr>
      <t>287*60%=172 authority</t>
    </r>
    <r>
      <rPr>
        <b/>
        <sz val="11"/>
        <rFont val="Calibri"/>
        <family val="2"/>
        <charset val="186"/>
        <scheme val="minor"/>
      </rPr>
      <t xml:space="preserve"> 95*60%=57 authority.</t>
    </r>
    <r>
      <rPr>
        <sz val="11"/>
        <color theme="1"/>
        <rFont val="Calibri"/>
        <family val="2"/>
        <scheme val="minor"/>
      </rPr>
      <t xml:space="preserve">
Also the result is reduced 15 % because of implementation risk (according to the experience of 2014-2020 value of discontinued projects is 15% of the value of completed projects): </t>
    </r>
    <r>
      <rPr>
        <strike/>
        <sz val="11"/>
        <color theme="1"/>
        <rFont val="Calibri"/>
        <family val="2"/>
        <charset val="186"/>
        <scheme val="minor"/>
      </rPr>
      <t>172*0,85=146 participations</t>
    </r>
    <r>
      <rPr>
        <sz val="11"/>
        <color theme="1"/>
        <rFont val="Calibri"/>
        <family val="2"/>
        <scheme val="minor"/>
      </rPr>
      <t xml:space="preserve"> </t>
    </r>
    <r>
      <rPr>
        <b/>
        <sz val="11"/>
        <rFont val="Calibri"/>
        <family val="2"/>
        <charset val="186"/>
        <scheme val="minor"/>
      </rPr>
      <t xml:space="preserve">57*0,85= 48 participations of institutional stakeholders.  </t>
    </r>
    <r>
      <rPr>
        <sz val="11"/>
        <color theme="1"/>
        <rFont val="Calibri"/>
        <family val="2"/>
        <scheme val="minor"/>
      </rPr>
      <t xml:space="preserve">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r>
  </si>
  <si>
    <r>
      <t>The target value for 2029 is based on the assessment of the actual number of</t>
    </r>
    <r>
      <rPr>
        <b/>
        <sz val="11"/>
        <rFont val="Calibri"/>
        <family val="2"/>
        <charset val="186"/>
        <scheme val="minor"/>
      </rPr>
      <t xml:space="preserve"> </t>
    </r>
    <r>
      <rPr>
        <strike/>
        <sz val="11"/>
        <rFont val="Calibri"/>
        <family val="2"/>
        <charset val="186"/>
        <scheme val="minor"/>
      </rPr>
      <t>participants</t>
    </r>
    <r>
      <rPr>
        <b/>
        <sz val="11"/>
        <rFont val="Calibri"/>
        <family val="2"/>
        <charset val="186"/>
        <scheme val="minor"/>
      </rPr>
      <t xml:space="preserve"> participations of institutional stakeholders</t>
    </r>
    <r>
      <rPr>
        <sz val="11"/>
        <color rgb="FFFF0000"/>
        <rFont val="Calibri"/>
        <family val="2"/>
        <charset val="186"/>
        <scheme val="minor"/>
      </rPr>
      <t xml:space="preserve"> </t>
    </r>
    <r>
      <rPr>
        <sz val="11"/>
        <color theme="1"/>
        <rFont val="Calibri"/>
        <family val="2"/>
        <scheme val="minor"/>
      </rPr>
      <t xml:space="preserve">in the Smart Specialisation axis in EDP for the period 2014-2020. 
In 2014-2020 period the actual number of EDP </t>
    </r>
    <r>
      <rPr>
        <strike/>
        <sz val="11"/>
        <color theme="1"/>
        <rFont val="Calibri"/>
        <family val="2"/>
        <charset val="186"/>
        <scheme val="minor"/>
      </rPr>
      <t>participants was 287</t>
    </r>
    <r>
      <rPr>
        <sz val="11"/>
        <color theme="1"/>
        <rFont val="Calibri"/>
        <family val="2"/>
        <scheme val="minor"/>
      </rPr>
      <t xml:space="preserve"> </t>
    </r>
    <r>
      <rPr>
        <b/>
        <sz val="11"/>
        <rFont val="Calibri"/>
        <family val="2"/>
        <charset val="186"/>
        <scheme val="minor"/>
      </rPr>
      <t>participations of institutional stakeholders was 95</t>
    </r>
    <r>
      <rPr>
        <sz val="11"/>
        <color theme="1"/>
        <rFont val="Calibri"/>
        <family val="2"/>
        <scheme val="minor"/>
      </rPr>
      <t xml:space="preserve">. The reduction in the number of Smart Specialisation priorities (in 2014-2020 the EDP process was implemented in 7 priorities, in the period 2021-2027 it will be implemented only in 3 priorities) assumes that the number of stakeholders involved in the EDP process will be around 60%: </t>
    </r>
    <r>
      <rPr>
        <strike/>
        <sz val="11"/>
        <color theme="1"/>
        <rFont val="Calibri"/>
        <family val="2"/>
        <charset val="186"/>
        <scheme val="minor"/>
      </rPr>
      <t>287*60%=172</t>
    </r>
    <r>
      <rPr>
        <sz val="11"/>
        <color theme="1"/>
        <rFont val="Calibri"/>
        <family val="2"/>
        <scheme val="minor"/>
      </rPr>
      <t xml:space="preserve"> </t>
    </r>
    <r>
      <rPr>
        <b/>
        <sz val="11"/>
        <rFont val="Calibri"/>
        <family val="2"/>
        <charset val="186"/>
        <scheme val="minor"/>
      </rPr>
      <t>95*60%=57</t>
    </r>
    <r>
      <rPr>
        <sz val="11"/>
        <color theme="1"/>
        <rFont val="Calibri"/>
        <family val="2"/>
        <scheme val="minor"/>
      </rPr>
      <t xml:space="preserve"> authority. As the activities will be carried out in the mid-west region, we assume that the number of institutions participating in the EDP will be at least 10% less (taking into account the 2014-2020 EDP data and </t>
    </r>
    <r>
      <rPr>
        <sz val="11"/>
        <rFont val="Calibri"/>
        <family val="2"/>
        <charset val="186"/>
        <scheme val="minor"/>
      </rPr>
      <t>participations</t>
    </r>
    <r>
      <rPr>
        <b/>
        <sz val="11"/>
        <rFont val="Calibri"/>
        <family val="2"/>
        <charset val="186"/>
        <scheme val="minor"/>
      </rPr>
      <t xml:space="preserve"> of institutional stakeholders</t>
    </r>
    <r>
      <rPr>
        <sz val="11"/>
        <color theme="1"/>
        <rFont val="Calibri"/>
        <family val="2"/>
        <scheme val="minor"/>
      </rPr>
      <t xml:space="preserve">), compared to the number of participating institutions in the capital region, </t>
    </r>
    <r>
      <rPr>
        <strike/>
        <sz val="11"/>
        <color theme="1"/>
        <rFont val="Calibri"/>
        <family val="2"/>
        <charset val="186"/>
        <scheme val="minor"/>
      </rPr>
      <t>172* 90% = 155 authority</t>
    </r>
    <r>
      <rPr>
        <b/>
        <sz val="11"/>
        <rFont val="Calibri"/>
        <family val="2"/>
        <charset val="186"/>
        <scheme val="minor"/>
      </rPr>
      <t xml:space="preserve"> 57* 90% = 51 authority</t>
    </r>
    <r>
      <rPr>
        <sz val="11"/>
        <color theme="1"/>
        <rFont val="Calibri"/>
        <family val="2"/>
        <scheme val="minor"/>
      </rPr>
      <t xml:space="preserve">.
Also the result is reduced 15 % because of implementation risk (according to the experience of 2014-2020 value of discontinued projects is 15% of the value of completed projects):  </t>
    </r>
    <r>
      <rPr>
        <strike/>
        <sz val="11"/>
        <color theme="1"/>
        <rFont val="Calibri"/>
        <family val="2"/>
        <charset val="186"/>
        <scheme val="minor"/>
      </rPr>
      <t>155*0,85=132 participation</t>
    </r>
    <r>
      <rPr>
        <sz val="11"/>
        <color theme="1"/>
        <rFont val="Calibri"/>
        <family val="2"/>
        <scheme val="minor"/>
      </rPr>
      <t xml:space="preserve">s </t>
    </r>
    <r>
      <rPr>
        <b/>
        <sz val="11"/>
        <rFont val="Calibri"/>
        <family val="2"/>
        <charset val="186"/>
        <scheme val="minor"/>
      </rPr>
      <t>51*0,85=43 participations of institutional stakeholders</t>
    </r>
    <r>
      <rPr>
        <sz val="11"/>
        <color rgb="FFFF0000"/>
        <rFont val="Calibri"/>
        <family val="2"/>
        <charset val="186"/>
        <scheme val="minor"/>
      </rPr>
      <t xml:space="preserve">. </t>
    </r>
    <r>
      <rPr>
        <sz val="11"/>
        <color theme="1"/>
        <rFont val="Calibri"/>
        <family val="2"/>
        <scheme val="minor"/>
      </rPr>
      <t xml:space="preserve">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
</t>
    </r>
  </si>
  <si>
    <t>Justification for the proposed change 2025-03</t>
  </si>
  <si>
    <r>
      <t xml:space="preserve">After having considered data presented by the Science, innovations and technologies agency, which coordinates various science programs (instruments), it is planned that out of 30 percent of start-ups we can expect an achieved indicator: </t>
    </r>
    <r>
      <rPr>
        <b/>
        <sz val="11"/>
        <rFont val="Calibri"/>
        <family val="2"/>
        <scheme val="minor"/>
      </rPr>
      <t>62 * 30 percent = 18,6 ~ 19</t>
    </r>
    <r>
      <rPr>
        <sz val="11"/>
        <rFont val="Calibri"/>
        <family val="2"/>
        <scheme val="minor"/>
      </rPr>
      <t>.</t>
    </r>
  </si>
  <si>
    <r>
      <t xml:space="preserve">After having considered data presented by the Science, innovations and technologies agency, which coordinates various science programs (instruments), it is planned that 5 percent of start-ups will present applications for patents: </t>
    </r>
    <r>
      <rPr>
        <b/>
        <sz val="11"/>
        <rFont val="Calibri"/>
        <family val="2"/>
        <scheme val="minor"/>
      </rPr>
      <t>62 * 5 percent = 3,1 ~ 3</t>
    </r>
    <r>
      <rPr>
        <sz val="11"/>
        <rFont val="Calibri"/>
        <family val="2"/>
        <scheme val="minor"/>
      </rPr>
      <t>.</t>
    </r>
  </si>
  <si>
    <r>
      <t xml:space="preserve">The 2029 target for RCO01 equals the 2029 target for RCO05. </t>
    </r>
    <r>
      <rPr>
        <b/>
        <sz val="11"/>
        <rFont val="Calibri"/>
        <family val="2"/>
        <charset val="186"/>
        <scheme val="minor"/>
      </rPr>
      <t>2024 milestone value ramain the same.</t>
    </r>
    <r>
      <rPr>
        <sz val="11"/>
        <rFont val="Calibri"/>
        <family val="2"/>
        <scheme val="minor"/>
      </rPr>
      <t xml:space="preserve"> </t>
    </r>
  </si>
  <si>
    <r>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t>
    </r>
    <r>
      <rPr>
        <b/>
        <sz val="11"/>
        <rFont val="Calibri"/>
        <family val="2"/>
        <scheme val="minor"/>
      </rPr>
      <t>12.417.594 Eur / 200.000 Eur ~ 62,1 ~ 62</t>
    </r>
    <r>
      <rPr>
        <sz val="11"/>
        <rFont val="Calibri"/>
        <family val="2"/>
        <scheme val="minor"/>
      </rPr>
      <t xml:space="preserve">.
</t>
    </r>
    <r>
      <rPr>
        <b/>
        <sz val="11"/>
        <rFont val="Calibri"/>
        <family val="2"/>
        <charset val="186"/>
        <scheme val="minor"/>
      </rPr>
      <t xml:space="preserve">2024 milestone value ramain the same. </t>
    </r>
  </si>
  <si>
    <r>
      <t xml:space="preserve">The 2029 target for RCO01 equals the 2029 target for RCO05. </t>
    </r>
    <r>
      <rPr>
        <b/>
        <sz val="11"/>
        <rFont val="Calibri"/>
        <family val="2"/>
        <charset val="186"/>
        <scheme val="minor"/>
      </rPr>
      <t xml:space="preserve">2024 milestone value ramain the same.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</si>
</sst>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sz val="11"/>
      <color rgb="FF000000"/>
      <name val="Calibri"/>
      <family val="2"/>
      <charset val="186"/>
      <scheme val="minor"/>
    </font>
    <font>
      <strike/>
      <sz val="11"/>
      <name val="Calibri"/>
      <family val="2"/>
      <charset val="186"/>
      <scheme val="minor"/>
    </font>
    <font>
      <sz val="11"/>
      <color rgb="FFFF0000"/>
      <name val="Calibri"/>
      <family val="2"/>
      <scheme val="minor"/>
    </font>
    <font>
      <b/>
      <sz val="11"/>
      <color theme="1"/>
      <name val="Calibri"/>
      <family val="2"/>
      <scheme val="minor"/>
    </font>
    <font>
      <b/>
      <sz val="11"/>
      <name val="Calibri"/>
      <family val="2"/>
      <scheme val="minor"/>
    </font>
    <font>
      <sz val="11"/>
      <color theme="4"/>
      <name val="Calibri"/>
      <family val="2"/>
      <scheme val="minor"/>
    </font>
    <font>
      <sz val="11"/>
      <color rgb="FFFF0000"/>
      <name val="Calibri"/>
      <family val="2"/>
      <charset val="186"/>
      <scheme val="minor"/>
    </font>
    <font>
      <strike/>
      <sz val="11"/>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cellStyleXfs>
  <cellXfs count="288">
    <xf numFmtId="0" fontId="0" fillId="0" borderId="0" xfId="0"/>
    <xf numFmtId="3" fontId="0" fillId="0" borderId="0" xfId="0" applyNumberFormat="1"/>
    <xf numFmtId="0" fontId="0" fillId="2" borderId="2" xfId="0" applyFill="1" applyBorder="1" applyAlignment="1">
      <alignment horizontal="center" vertical="center"/>
    </xf>
    <xf numFmtId="0" fontId="0" fillId="0" borderId="0" xfId="0" applyAlignment="1">
      <alignment horizontal="center" vertical="center" wrapText="1"/>
    </xf>
    <xf numFmtId="3" fontId="0" fillId="2" borderId="8" xfId="0" applyNumberFormat="1" applyFill="1" applyBorder="1" applyAlignment="1">
      <alignment horizontal="center" vertical="center"/>
    </xf>
    <xf numFmtId="3" fontId="0" fillId="2" borderId="5" xfId="0" applyNumberFormat="1" applyFill="1" applyBorder="1" applyAlignment="1">
      <alignment horizontal="center" vertical="center"/>
    </xf>
    <xf numFmtId="0" fontId="7" fillId="2" borderId="0" xfId="0" applyFont="1" applyFill="1" applyAlignment="1">
      <alignment horizontal="center" vertical="center"/>
    </xf>
    <xf numFmtId="0" fontId="0" fillId="2" borderId="0" xfId="0" applyFill="1" applyAlignment="1">
      <alignment horizontal="center" vertical="center" wrapText="1"/>
    </xf>
    <xf numFmtId="4" fontId="0" fillId="0" borderId="0" xfId="0" applyNumberFormat="1" applyAlignment="1">
      <alignment horizontal="center" vertical="center"/>
    </xf>
    <xf numFmtId="0" fontId="6" fillId="0" borderId="2" xfId="0" applyFont="1" applyBorder="1" applyAlignment="1">
      <alignment horizontal="center" vertical="center" wrapText="1"/>
    </xf>
    <xf numFmtId="0" fontId="0" fillId="2" borderId="8" xfId="0" applyFill="1" applyBorder="1" applyAlignment="1">
      <alignment horizontal="center" vertical="center"/>
    </xf>
    <xf numFmtId="0" fontId="0" fillId="2" borderId="8" xfId="0" applyFill="1" applyBorder="1" applyAlignment="1">
      <alignment horizontal="center" vertical="center" wrapText="1"/>
    </xf>
    <xf numFmtId="0" fontId="0" fillId="2" borderId="5" xfId="0" applyFill="1" applyBorder="1" applyAlignment="1">
      <alignment horizontal="center" vertical="center"/>
    </xf>
    <xf numFmtId="3" fontId="7" fillId="2" borderId="2" xfId="0" applyNumberFormat="1"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8" fillId="2" borderId="8" xfId="0" applyFont="1" applyFill="1" applyBorder="1" applyAlignment="1">
      <alignment horizontal="center" vertical="center" wrapText="1"/>
    </xf>
    <xf numFmtId="0" fontId="10" fillId="2" borderId="8" xfId="0" applyFont="1" applyFill="1" applyBorder="1" applyAlignment="1">
      <alignment horizontal="center" vertical="center"/>
    </xf>
    <xf numFmtId="0" fontId="0" fillId="0" borderId="5" xfId="0" applyBorder="1" applyAlignment="1">
      <alignment horizontal="center" vertical="center"/>
    </xf>
    <xf numFmtId="3" fontId="0" fillId="2" borderId="2" xfId="0" applyNumberFormat="1" applyFill="1" applyBorder="1" applyAlignment="1">
      <alignment horizontal="center" vertical="center"/>
    </xf>
    <xf numFmtId="0" fontId="10" fillId="2" borderId="10" xfId="0" applyFont="1" applyFill="1" applyBorder="1" applyAlignment="1">
      <alignment horizontal="center" vertical="center"/>
    </xf>
    <xf numFmtId="0" fontId="10" fillId="2" borderId="2" xfId="0" applyFont="1" applyFill="1" applyBorder="1" applyAlignment="1">
      <alignment horizontal="center" vertical="center"/>
    </xf>
    <xf numFmtId="1" fontId="0" fillId="0" borderId="0" xfId="0" applyNumberFormat="1" applyAlignment="1">
      <alignment horizontal="center"/>
    </xf>
    <xf numFmtId="1" fontId="0" fillId="0" borderId="2" xfId="0" applyNumberFormat="1" applyBorder="1" applyAlignment="1">
      <alignment horizontal="center" vertical="center"/>
    </xf>
    <xf numFmtId="0" fontId="0" fillId="2" borderId="2" xfId="0" applyFill="1" applyBorder="1" applyAlignment="1">
      <alignment horizontal="center" vertical="center" wrapText="1"/>
    </xf>
    <xf numFmtId="0" fontId="7" fillId="0" borderId="0" xfId="0" applyFont="1" applyAlignment="1">
      <alignment wrapText="1"/>
    </xf>
    <xf numFmtId="3" fontId="0" fillId="0" borderId="13" xfId="0" applyNumberFormat="1" applyBorder="1" applyAlignment="1">
      <alignment horizontal="center" vertical="center"/>
    </xf>
    <xf numFmtId="0" fontId="0" fillId="0" borderId="10" xfId="0" applyBorder="1" applyAlignment="1">
      <alignment horizontal="center" vertical="center"/>
    </xf>
    <xf numFmtId="0" fontId="0" fillId="2" borderId="10" xfId="0" applyFill="1" applyBorder="1" applyAlignment="1">
      <alignment horizontal="center" vertical="center"/>
    </xf>
    <xf numFmtId="4" fontId="0" fillId="0" borderId="0" xfId="0" applyNumberFormat="1"/>
    <xf numFmtId="0" fontId="0" fillId="0" borderId="0" xfId="0" applyAlignment="1">
      <alignment vertical="top" wrapText="1"/>
    </xf>
    <xf numFmtId="0" fontId="0" fillId="0" borderId="0" xfId="0" applyAlignment="1">
      <alignment horizontal="right"/>
    </xf>
    <xf numFmtId="0" fontId="12" fillId="2" borderId="0" xfId="0" applyFont="1" applyFill="1" applyAlignment="1">
      <alignment horizontal="center" vertical="center"/>
    </xf>
    <xf numFmtId="0" fontId="0" fillId="2" borderId="0" xfId="0" applyFill="1"/>
    <xf numFmtId="0" fontId="0" fillId="2" borderId="0" xfId="0" applyFill="1" applyAlignment="1">
      <alignment horizontal="center" vertical="center"/>
    </xf>
    <xf numFmtId="4" fontId="10" fillId="0" borderId="0" xfId="0" applyNumberFormat="1" applyFont="1" applyAlignment="1">
      <alignment vertical="top"/>
    </xf>
    <xf numFmtId="4" fontId="13" fillId="0" borderId="0" xfId="0" applyNumberFormat="1" applyFont="1" applyAlignment="1">
      <alignment horizontal="center" vertical="top" wrapText="1"/>
    </xf>
    <xf numFmtId="0" fontId="7" fillId="0" borderId="0" xfId="0" applyFont="1" applyAlignment="1">
      <alignment horizontal="left" vertical="center" wrapText="1"/>
    </xf>
    <xf numFmtId="0" fontId="7" fillId="2" borderId="0" xfId="0" applyFont="1" applyFill="1" applyAlignment="1">
      <alignment horizontal="center" vertical="center" wrapText="1"/>
    </xf>
    <xf numFmtId="1" fontId="7" fillId="2" borderId="0" xfId="0" applyNumberFormat="1" applyFont="1" applyFill="1" applyAlignment="1">
      <alignment horizontal="center" vertical="center"/>
    </xf>
    <xf numFmtId="0" fontId="7" fillId="0" borderId="0" xfId="0" applyFont="1" applyAlignment="1">
      <alignment horizontal="center" vertical="center" wrapText="1"/>
    </xf>
    <xf numFmtId="49" fontId="7" fillId="0" borderId="0" xfId="0" applyNumberFormat="1" applyFont="1" applyAlignment="1">
      <alignment horizontal="center" vertical="center" wrapText="1"/>
    </xf>
    <xf numFmtId="49" fontId="7" fillId="2" borderId="0" xfId="0" applyNumberFormat="1" applyFont="1" applyFill="1" applyAlignment="1">
      <alignment horizontal="center" vertical="center" wrapText="1"/>
    </xf>
    <xf numFmtId="4" fontId="7" fillId="0" borderId="0" xfId="0" applyNumberFormat="1" applyFont="1" applyAlignment="1">
      <alignment horizontal="center" vertical="center"/>
    </xf>
    <xf numFmtId="4" fontId="7" fillId="2" borderId="0" xfId="0" applyNumberFormat="1" applyFont="1" applyFill="1" applyAlignment="1">
      <alignment horizontal="center" vertical="center" wrapText="1"/>
    </xf>
    <xf numFmtId="49" fontId="14" fillId="0" borderId="0" xfId="0" applyNumberFormat="1" applyFont="1" applyAlignment="1">
      <alignment horizontal="center" vertical="center" wrapText="1"/>
    </xf>
    <xf numFmtId="4" fontId="7" fillId="2" borderId="0" xfId="0" applyNumberFormat="1" applyFont="1" applyFill="1" applyAlignment="1">
      <alignment horizontal="center" vertical="center"/>
    </xf>
    <xf numFmtId="0" fontId="7" fillId="2" borderId="2" xfId="0" applyFont="1" applyFill="1" applyBorder="1" applyAlignment="1">
      <alignment horizontal="center" vertical="center"/>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xf>
    <xf numFmtId="1"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14" fillId="0" borderId="0" xfId="0" applyFont="1"/>
    <xf numFmtId="0" fontId="13" fillId="0" borderId="0" xfId="0" applyFont="1"/>
    <xf numFmtId="0" fontId="9"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vertical="top"/>
    </xf>
    <xf numFmtId="0" fontId="8" fillId="2" borderId="2" xfId="0" applyFont="1" applyFill="1" applyBorder="1" applyAlignment="1">
      <alignment horizontal="center" vertical="center" wrapText="1"/>
    </xf>
    <xf numFmtId="0" fontId="0" fillId="2" borderId="7" xfId="0" applyFill="1" applyBorder="1" applyAlignment="1">
      <alignment horizontal="center" vertical="center"/>
    </xf>
    <xf numFmtId="0" fontId="10" fillId="2"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10" fillId="2"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3" fontId="7" fillId="2" borderId="7"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7" fillId="2" borderId="19" xfId="0" applyFont="1" applyFill="1" applyBorder="1" applyAlignment="1">
      <alignment horizontal="center" vertical="center" wrapText="1"/>
    </xf>
    <xf numFmtId="0" fontId="7" fillId="0" borderId="7" xfId="0" applyFont="1" applyBorder="1" applyAlignment="1">
      <alignment horizontal="center" vertical="center" wrapText="1"/>
    </xf>
    <xf numFmtId="0" fontId="15" fillId="0" borderId="0" xfId="0" applyFont="1"/>
    <xf numFmtId="0" fontId="7" fillId="2" borderId="16" xfId="0"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2" borderId="18" xfId="0" applyNumberFormat="1"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xf>
    <xf numFmtId="0" fontId="8" fillId="2" borderId="1"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49" fontId="0" fillId="2" borderId="10" xfId="0" applyNumberFormat="1" applyFill="1" applyBorder="1" applyAlignment="1">
      <alignment horizontal="center" vertical="center"/>
    </xf>
    <xf numFmtId="49" fontId="0" fillId="0" borderId="2" xfId="0" applyNumberFormat="1" applyBorder="1" applyAlignment="1">
      <alignment horizontal="center" vertical="center" wrapText="1"/>
    </xf>
    <xf numFmtId="49" fontId="0" fillId="0" borderId="10" xfId="0" applyNumberFormat="1" applyBorder="1" applyAlignment="1">
      <alignment horizontal="center" vertical="center"/>
    </xf>
    <xf numFmtId="49" fontId="0" fillId="0" borderId="2" xfId="0" applyNumberFormat="1" applyBorder="1" applyAlignment="1">
      <alignment horizontal="center" vertical="center"/>
    </xf>
    <xf numFmtId="0" fontId="12" fillId="0" borderId="0" xfId="0" applyFont="1" applyAlignment="1">
      <alignment wrapText="1"/>
    </xf>
    <xf numFmtId="2" fontId="0" fillId="0" borderId="2" xfId="0" applyNumberFormat="1" applyBorder="1" applyAlignment="1">
      <alignment horizontal="center" vertical="center"/>
    </xf>
    <xf numFmtId="2" fontId="0" fillId="0" borderId="2" xfId="0" applyNumberFormat="1" applyBorder="1" applyAlignment="1">
      <alignment horizontal="center" vertical="center" wrapText="1"/>
    </xf>
    <xf numFmtId="0" fontId="9" fillId="0" borderId="0" xfId="0" applyFont="1"/>
    <xf numFmtId="0" fontId="7" fillId="0" borderId="2" xfId="0" applyFont="1" applyBorder="1" applyAlignment="1">
      <alignment vertical="center" wrapText="1"/>
    </xf>
    <xf numFmtId="0" fontId="7" fillId="0" borderId="2" xfId="0" applyFont="1" applyBorder="1" applyAlignment="1">
      <alignment vertical="top" wrapText="1"/>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8"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1" fontId="7" fillId="2" borderId="1"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0" xfId="0" applyAlignment="1">
      <alignment horizontal="left" vertical="top" wrapText="1"/>
    </xf>
    <xf numFmtId="0" fontId="0" fillId="2" borderId="0" xfId="0" applyFill="1" applyAlignment="1">
      <alignment horizontal="center" vertical="top" wrapText="1"/>
    </xf>
    <xf numFmtId="4" fontId="0" fillId="0" borderId="0" xfId="0" applyNumberFormat="1" applyAlignment="1">
      <alignment vertical="top" wrapText="1"/>
    </xf>
    <xf numFmtId="4" fontId="0" fillId="0" borderId="0" xfId="0" applyNumberFormat="1" applyAlignment="1">
      <alignment vertical="top"/>
    </xf>
    <xf numFmtId="0" fontId="0" fillId="0" borderId="0" xfId="0" applyAlignment="1">
      <alignment horizontal="center" vertical="top"/>
    </xf>
    <xf numFmtId="0" fontId="10" fillId="0" borderId="0" xfId="0" applyFont="1" applyAlignment="1">
      <alignment vertical="top"/>
    </xf>
    <xf numFmtId="0" fontId="4" fillId="0" borderId="0" xfId="0" applyFont="1" applyAlignment="1">
      <alignment vertical="top" wrapText="1"/>
    </xf>
    <xf numFmtId="0" fontId="0" fillId="0" borderId="0" xfId="0" applyAlignment="1">
      <alignment horizontal="center" vertical="center"/>
    </xf>
    <xf numFmtId="0" fontId="4" fillId="0" borderId="0" xfId="0" applyFont="1" applyAlignment="1">
      <alignment vertical="top"/>
    </xf>
    <xf numFmtId="3" fontId="0" fillId="2" borderId="0" xfId="0" applyNumberFormat="1" applyFill="1" applyAlignment="1">
      <alignment horizontal="center" vertical="center"/>
    </xf>
    <xf numFmtId="0" fontId="7" fillId="0" borderId="0" xfId="0" applyFont="1" applyAlignment="1">
      <alignment vertical="top" wrapText="1"/>
    </xf>
    <xf numFmtId="0" fontId="4" fillId="0" borderId="12"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3"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0" fontId="8" fillId="0" borderId="1" xfId="0"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0" fillId="0" borderId="0" xfId="0" applyNumberFormat="1" applyAlignment="1">
      <alignment horizontal="center" vertical="center"/>
    </xf>
    <xf numFmtId="3" fontId="0" fillId="0" borderId="0" xfId="0" applyNumberFormat="1" applyAlignment="1">
      <alignment horizontal="left" vertical="top" wrapText="1"/>
    </xf>
    <xf numFmtId="3" fontId="0" fillId="0" borderId="0" xfId="0" applyNumberFormat="1" applyAlignment="1">
      <alignment vertical="top" wrapText="1"/>
    </xf>
    <xf numFmtId="3" fontId="0" fillId="0" borderId="0" xfId="0" applyNumberFormat="1" applyAlignment="1">
      <alignment vertical="top"/>
    </xf>
    <xf numFmtId="4" fontId="2" fillId="0" borderId="0" xfId="0" applyNumberFormat="1" applyFont="1" applyAlignment="1">
      <alignment horizontal="center" vertical="top" wrapText="1"/>
    </xf>
    <xf numFmtId="0" fontId="2" fillId="0" borderId="0" xfId="0" applyFont="1" applyAlignment="1">
      <alignment vertical="top" wrapText="1"/>
    </xf>
    <xf numFmtId="0" fontId="2" fillId="2" borderId="0" xfId="0" applyFont="1" applyFill="1" applyAlignment="1">
      <alignment vertical="top"/>
    </xf>
    <xf numFmtId="1" fontId="0" fillId="3" borderId="1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3" borderId="2" xfId="0" applyFill="1" applyBorder="1" applyAlignment="1">
      <alignment horizontal="center" vertical="center"/>
    </xf>
    <xf numFmtId="0" fontId="7" fillId="3" borderId="2" xfId="0" applyFont="1" applyFill="1" applyBorder="1" applyAlignment="1">
      <alignment horizontal="center" vertical="center"/>
    </xf>
    <xf numFmtId="0" fontId="1" fillId="2" borderId="8" xfId="0" applyFont="1" applyFill="1" applyBorder="1" applyAlignment="1">
      <alignment horizontal="center" vertical="center" wrapText="1"/>
    </xf>
    <xf numFmtId="4" fontId="7" fillId="2" borderId="7"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xf>
    <xf numFmtId="0" fontId="7" fillId="2" borderId="2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2" borderId="22"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xf numFmtId="0" fontId="7" fillId="2" borderId="20"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3" xfId="0" applyFont="1" applyFill="1" applyBorder="1" applyAlignment="1">
      <alignment vertical="center" wrapText="1"/>
    </xf>
    <xf numFmtId="0" fontId="7" fillId="2" borderId="21" xfId="0" applyFont="1" applyFill="1" applyBorder="1" applyAlignment="1">
      <alignment horizontal="left" vertical="center" wrapText="1"/>
    </xf>
    <xf numFmtId="0" fontId="7" fillId="2" borderId="20" xfId="0" applyFont="1" applyFill="1" applyBorder="1" applyAlignment="1">
      <alignment vertical="center" wrapText="1"/>
    </xf>
    <xf numFmtId="0" fontId="7" fillId="2" borderId="13" xfId="0" applyFont="1" applyFill="1" applyBorder="1" applyAlignment="1">
      <alignment horizontal="left" vertical="top" wrapText="1"/>
    </xf>
    <xf numFmtId="0" fontId="7" fillId="2" borderId="21" xfId="0" applyFont="1" applyFill="1" applyBorder="1" applyAlignment="1">
      <alignment vertical="center" wrapText="1"/>
    </xf>
    <xf numFmtId="0" fontId="0" fillId="2" borderId="0" xfId="0" applyFill="1" applyAlignment="1">
      <alignment vertical="center"/>
    </xf>
    <xf numFmtId="3" fontId="7" fillId="3" borderId="7" xfId="0" applyNumberFormat="1" applyFont="1" applyFill="1" applyBorder="1" applyAlignment="1">
      <alignment horizontal="center" vertical="center"/>
    </xf>
    <xf numFmtId="0" fontId="0" fillId="2" borderId="21" xfId="0" applyFill="1" applyBorder="1"/>
    <xf numFmtId="0" fontId="0" fillId="2" borderId="26" xfId="0" applyFill="1" applyBorder="1"/>
    <xf numFmtId="0" fontId="0" fillId="2" borderId="13" xfId="0" applyFill="1" applyBorder="1"/>
    <xf numFmtId="0" fontId="0" fillId="2" borderId="27" xfId="0" applyFill="1" applyBorder="1"/>
    <xf numFmtId="3" fontId="0" fillId="2" borderId="13" xfId="0" applyNumberFormat="1" applyFill="1" applyBorder="1"/>
    <xf numFmtId="3" fontId="0" fillId="2" borderId="9" xfId="0" applyNumberFormat="1" applyFill="1" applyBorder="1"/>
    <xf numFmtId="1" fontId="2" fillId="0" borderId="2" xfId="0" applyNumberFormat="1" applyFont="1" applyBorder="1" applyAlignment="1">
      <alignment horizontal="center" vertical="center"/>
    </xf>
    <xf numFmtId="0" fontId="0" fillId="0" borderId="2" xfId="0" applyBorder="1"/>
    <xf numFmtId="0" fontId="7" fillId="3" borderId="7" xfId="0" applyFont="1" applyFill="1" applyBorder="1" applyAlignment="1">
      <alignment horizontal="center" vertical="center"/>
    </xf>
    <xf numFmtId="0" fontId="7" fillId="3" borderId="5" xfId="0" applyFont="1" applyFill="1" applyBorder="1" applyAlignment="1">
      <alignment horizontal="center" vertical="center"/>
    </xf>
    <xf numFmtId="3" fontId="7" fillId="3" borderId="2" xfId="0" applyNumberFormat="1" applyFont="1" applyFill="1" applyBorder="1" applyAlignment="1">
      <alignment horizontal="center" vertical="center" wrapText="1"/>
    </xf>
    <xf numFmtId="0" fontId="9" fillId="2" borderId="2" xfId="0" applyFont="1" applyFill="1" applyBorder="1" applyAlignment="1">
      <alignment vertical="center" wrapText="1"/>
    </xf>
    <xf numFmtId="1" fontId="0" fillId="2" borderId="2" xfId="0" applyNumberFormat="1" applyFill="1" applyBorder="1" applyAlignment="1">
      <alignment horizontal="center" vertical="center"/>
    </xf>
    <xf numFmtId="0" fontId="0" fillId="3" borderId="13" xfId="0" applyFill="1" applyBorder="1" applyAlignment="1">
      <alignment horizontal="center" vertical="center"/>
    </xf>
    <xf numFmtId="0" fontId="9" fillId="2" borderId="1" xfId="0" applyFont="1" applyFill="1" applyBorder="1" applyAlignment="1">
      <alignment vertical="top" wrapText="1"/>
    </xf>
    <xf numFmtId="0" fontId="6" fillId="2" borderId="1" xfId="0" applyFont="1" applyFill="1" applyBorder="1" applyAlignment="1">
      <alignment vertical="top" wrapText="1"/>
    </xf>
    <xf numFmtId="0" fontId="9" fillId="2" borderId="1" xfId="0" applyFont="1" applyFill="1" applyBorder="1" applyAlignment="1">
      <alignment vertical="top"/>
    </xf>
    <xf numFmtId="0" fontId="0" fillId="2" borderId="13" xfId="0" applyFill="1" applyBorder="1" applyAlignment="1">
      <alignment vertical="center" wrapText="1"/>
    </xf>
    <xf numFmtId="0" fontId="0" fillId="2" borderId="23" xfId="0" applyFill="1" applyBorder="1" applyAlignment="1">
      <alignment vertical="center" wrapText="1"/>
    </xf>
    <xf numFmtId="3" fontId="8" fillId="2" borderId="2"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xf>
    <xf numFmtId="1" fontId="0" fillId="2" borderId="13" xfId="0" applyNumberFormat="1" applyFill="1" applyBorder="1" applyAlignment="1">
      <alignment horizontal="center" vertical="center"/>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3" fontId="0" fillId="0" borderId="2" xfId="0" applyNumberFormat="1" applyBorder="1" applyAlignment="1">
      <alignment horizontal="center" vertical="center"/>
    </xf>
    <xf numFmtId="3" fontId="0" fillId="0" borderId="8" xfId="0" applyNumberFormat="1" applyBorder="1" applyAlignment="1">
      <alignment horizontal="center" vertical="center"/>
    </xf>
    <xf numFmtId="0" fontId="9" fillId="2" borderId="7" xfId="0" applyFont="1" applyFill="1" applyBorder="1" applyAlignment="1">
      <alignment horizontal="center" vertical="top" wrapText="1"/>
    </xf>
    <xf numFmtId="0" fontId="9" fillId="2" borderId="1" xfId="0" applyFont="1" applyFill="1" applyBorder="1" applyAlignment="1">
      <alignment horizontal="center" vertical="top" wrapText="1"/>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8" fillId="2"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3" fontId="7" fillId="2" borderId="7"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2" borderId="8" xfId="0" applyFill="1"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xf>
    <xf numFmtId="0" fontId="7" fillId="2" borderId="1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4" fillId="2" borderId="8" xfId="0" applyFont="1" applyFill="1" applyBorder="1" applyAlignment="1">
      <alignment horizontal="center" vertical="center" wrapText="1"/>
    </xf>
    <xf numFmtId="3" fontId="7" fillId="0" borderId="7" xfId="0" applyNumberFormat="1" applyFont="1" applyBorder="1" applyAlignment="1">
      <alignment horizontal="center" vertical="center"/>
    </xf>
    <xf numFmtId="3" fontId="7" fillId="0" borderId="2" xfId="0" applyNumberFormat="1" applyFont="1" applyBorder="1" applyAlignment="1">
      <alignment horizontal="center" vertical="center"/>
    </xf>
    <xf numFmtId="3" fontId="7" fillId="2" borderId="7"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0" fillId="0" borderId="2" xfId="0" applyNumberFormat="1" applyBorder="1" applyAlignment="1">
      <alignment horizontal="center" vertical="center" wrapText="1"/>
    </xf>
    <xf numFmtId="3" fontId="0" fillId="0" borderId="8" xfId="0" applyNumberFormat="1" applyBorder="1" applyAlignment="1">
      <alignment horizontal="center" vertical="center" wrapText="1"/>
    </xf>
    <xf numFmtId="3" fontId="0" fillId="2" borderId="2" xfId="0" applyNumberFormat="1" applyFill="1" applyBorder="1" applyAlignment="1">
      <alignment horizontal="center" vertical="center"/>
    </xf>
    <xf numFmtId="3" fontId="0" fillId="2" borderId="8" xfId="0" applyNumberFormat="1" applyFill="1" applyBorder="1" applyAlignment="1">
      <alignment horizontal="center" vertical="center"/>
    </xf>
    <xf numFmtId="3" fontId="7"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9" fillId="0" borderId="0" xfId="0" applyFont="1" applyAlignment="1">
      <alignment horizontal="left" vertical="top"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7" xfId="0" applyFont="1" applyFill="1" applyBorder="1" applyAlignment="1">
      <alignment horizontal="center" vertical="top"/>
    </xf>
    <xf numFmtId="0" fontId="9" fillId="2" borderId="1" xfId="0" applyFont="1" applyFill="1" applyBorder="1" applyAlignment="1">
      <alignment horizontal="center" vertical="top"/>
    </xf>
    <xf numFmtId="0" fontId="14" fillId="2" borderId="9"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9" fillId="2" borderId="15"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 xfId="0" applyFont="1" applyFill="1" applyBorder="1" applyAlignment="1">
      <alignment horizontal="left" vertical="top"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9" fillId="3" borderId="2" xfId="0" applyFont="1" applyFill="1" applyBorder="1" applyAlignment="1">
      <alignment horizontal="center" vertical="center"/>
    </xf>
    <xf numFmtId="3" fontId="7" fillId="0" borderId="1" xfId="0" applyNumberFormat="1" applyFont="1" applyBorder="1" applyAlignment="1">
      <alignment horizontal="center" vertical="center"/>
    </xf>
    <xf numFmtId="3" fontId="7" fillId="0" borderId="4" xfId="0" applyNumberFormat="1" applyFont="1" applyBorder="1" applyAlignment="1">
      <alignment horizontal="center" vertical="center"/>
    </xf>
    <xf numFmtId="49" fontId="7" fillId="2" borderId="2"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3" fontId="7" fillId="0" borderId="3" xfId="0" applyNumberFormat="1" applyFont="1" applyBorder="1" applyAlignment="1">
      <alignment horizontal="center" vertical="center"/>
    </xf>
    <xf numFmtId="49" fontId="7" fillId="2" borderId="7"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3" fontId="7" fillId="3" borderId="6" xfId="0" applyNumberFormat="1" applyFont="1" applyFill="1" applyBorder="1" applyAlignment="1">
      <alignment horizontal="center" vertical="center"/>
    </xf>
    <xf numFmtId="3" fontId="7" fillId="3" borderId="4" xfId="0" applyNumberFormat="1" applyFont="1" applyFill="1" applyBorder="1" applyAlignment="1">
      <alignment horizontal="center" vertical="center"/>
    </xf>
    <xf numFmtId="0" fontId="9" fillId="0" borderId="7" xfId="0" applyFont="1" applyBorder="1" applyAlignment="1">
      <alignment horizontal="center" vertical="top"/>
    </xf>
    <xf numFmtId="0" fontId="9" fillId="0" borderId="7" xfId="0" applyFont="1" applyBorder="1" applyAlignment="1">
      <alignment horizontal="center" vertical="top" wrapText="1"/>
    </xf>
    <xf numFmtId="0" fontId="9" fillId="0" borderId="1" xfId="0" applyFont="1" applyBorder="1" applyAlignment="1">
      <alignment horizontal="center" vertical="top"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top"/>
    </xf>
    <xf numFmtId="3" fontId="7" fillId="0" borderId="1"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2"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3" fontId="7" fillId="2" borderId="1" xfId="0" applyNumberFormat="1"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0" fillId="0" borderId="4" xfId="0" applyBorder="1" applyAlignment="1">
      <alignment horizontal="center" vertical="center" wrapText="1"/>
    </xf>
    <xf numFmtId="3" fontId="7" fillId="3" borderId="6" xfId="0" applyNumberFormat="1" applyFont="1" applyFill="1" applyBorder="1" applyAlignment="1">
      <alignment horizontal="center" vertical="center" wrapText="1"/>
    </xf>
    <xf numFmtId="3" fontId="7" fillId="3" borderId="4" xfId="0" applyNumberFormat="1" applyFont="1" applyFill="1" applyBorder="1" applyAlignment="1">
      <alignment horizontal="center" vertical="center" wrapText="1"/>
    </xf>
    <xf numFmtId="49" fontId="14" fillId="0" borderId="1"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xf>
    <xf numFmtId="0" fontId="9"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left" vertical="top" wrapText="1"/>
    </xf>
    <xf numFmtId="0" fontId="9" fillId="0" borderId="1" xfId="0" applyFont="1" applyBorder="1" applyAlignment="1">
      <alignment horizontal="left" vertical="top" wrapText="1"/>
    </xf>
  </cellXfs>
  <cellStyles count="5">
    <cellStyle name="Įprastas" xfId="0" builtinId="0"/>
    <cellStyle name="Įprastas 2" xfId="1" xr:uid="{00000000-0005-0000-0000-000001000000}"/>
    <cellStyle name="Kablelis 2" xfId="2" xr:uid="{00000000-0005-0000-0000-000002000000}"/>
    <cellStyle name="Kablelis 2 2" xfId="4" xr:uid="{71787114-B3C1-4A1D-B3DE-F8F0040B68EF}"/>
    <cellStyle name="Normal 2"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V27"/>
  <sheetViews>
    <sheetView topLeftCell="A24" zoomScale="60" zoomScaleNormal="60" workbookViewId="0">
      <selection activeCell="I26" sqref="I26"/>
    </sheetView>
  </sheetViews>
  <sheetFormatPr defaultRowHeight="14.4" x14ac:dyDescent="0.3"/>
  <cols>
    <col min="1" max="1" width="27.88671875" customWidth="1"/>
    <col min="2" max="2" width="22.109375" customWidth="1"/>
    <col min="3" max="3" width="18.6640625" customWidth="1"/>
    <col min="4" max="4" width="21.88671875" customWidth="1"/>
    <col min="5" max="6" width="15.6640625" customWidth="1"/>
    <col min="7" max="7" width="15" customWidth="1"/>
    <col min="8" max="8" width="16.44140625" customWidth="1"/>
    <col min="9" max="9" width="35.5546875" customWidth="1"/>
    <col min="10" max="10" width="20.109375" customWidth="1"/>
    <col min="11" max="11" width="15.88671875" customWidth="1"/>
    <col min="12" max="12" width="14.6640625" customWidth="1"/>
    <col min="13" max="13" width="10.5546875" customWidth="1"/>
    <col min="15" max="15" width="13.44140625" customWidth="1"/>
    <col min="16" max="16" width="16" customWidth="1"/>
    <col min="17" max="17" width="32.33203125" customWidth="1"/>
    <col min="18" max="18" width="104.5546875" style="149" customWidth="1"/>
    <col min="19" max="19" width="112.33203125" customWidth="1"/>
  </cols>
  <sheetData>
    <row r="1" spans="1:22" x14ac:dyDescent="0.3">
      <c r="A1" s="223" t="s">
        <v>81</v>
      </c>
      <c r="B1" s="223"/>
      <c r="C1" s="223"/>
      <c r="D1" s="223"/>
      <c r="E1" s="223"/>
      <c r="F1" s="223"/>
      <c r="G1" s="223"/>
      <c r="H1" s="223"/>
    </row>
    <row r="2" spans="1:22" x14ac:dyDescent="0.3">
      <c r="A2" s="53" t="s">
        <v>99</v>
      </c>
      <c r="B2" s="54"/>
      <c r="C2" s="54"/>
      <c r="D2" s="54"/>
      <c r="E2" s="54"/>
    </row>
    <row r="3" spans="1:22" ht="15" thickBot="1" x14ac:dyDescent="0.35">
      <c r="A3" t="s">
        <v>0</v>
      </c>
    </row>
    <row r="4" spans="1:22" ht="15" customHeight="1" x14ac:dyDescent="0.3">
      <c r="A4" s="230" t="s">
        <v>1</v>
      </c>
      <c r="B4" s="232" t="s">
        <v>2</v>
      </c>
      <c r="C4" s="232" t="s">
        <v>3</v>
      </c>
      <c r="D4" s="185" t="s">
        <v>4</v>
      </c>
      <c r="E4" s="185"/>
      <c r="F4" s="185"/>
      <c r="G4" s="234" t="s">
        <v>5</v>
      </c>
      <c r="H4" s="226" t="s">
        <v>6</v>
      </c>
      <c r="I4" s="226"/>
      <c r="J4" s="185" t="s">
        <v>7</v>
      </c>
      <c r="K4" s="226" t="s">
        <v>8</v>
      </c>
      <c r="L4" s="185" t="s">
        <v>9</v>
      </c>
      <c r="M4" s="185" t="s">
        <v>10</v>
      </c>
      <c r="N4" s="185"/>
      <c r="O4" s="185" t="s">
        <v>11</v>
      </c>
      <c r="P4" s="185" t="s">
        <v>12</v>
      </c>
      <c r="Q4" s="224" t="s">
        <v>13</v>
      </c>
      <c r="R4" s="228" t="s">
        <v>14</v>
      </c>
      <c r="S4" s="181" t="s">
        <v>107</v>
      </c>
    </row>
    <row r="5" spans="1:22" ht="29.4" thickBot="1" x14ac:dyDescent="0.35">
      <c r="A5" s="231"/>
      <c r="B5" s="233"/>
      <c r="C5" s="233"/>
      <c r="D5" s="173" t="s">
        <v>15</v>
      </c>
      <c r="E5" s="173" t="s">
        <v>16</v>
      </c>
      <c r="F5" s="174" t="s">
        <v>17</v>
      </c>
      <c r="G5" s="235"/>
      <c r="H5" s="173" t="s">
        <v>18</v>
      </c>
      <c r="I5" s="175" t="s">
        <v>19</v>
      </c>
      <c r="J5" s="186"/>
      <c r="K5" s="227"/>
      <c r="L5" s="186"/>
      <c r="M5" s="175" t="s">
        <v>20</v>
      </c>
      <c r="N5" s="175" t="s">
        <v>21</v>
      </c>
      <c r="O5" s="186"/>
      <c r="P5" s="186"/>
      <c r="Q5" s="225"/>
      <c r="R5" s="229"/>
      <c r="S5" s="182"/>
    </row>
    <row r="6" spans="1:22" s="33" customFormat="1" ht="212.25" customHeight="1" x14ac:dyDescent="0.3">
      <c r="A6" s="206" t="s">
        <v>83</v>
      </c>
      <c r="B6" s="192">
        <f>G6</f>
        <v>10000000</v>
      </c>
      <c r="C6" s="192">
        <v>5000000</v>
      </c>
      <c r="D6" s="189" t="s">
        <v>22</v>
      </c>
      <c r="E6" s="192">
        <f>C6/0.5*0.5</f>
        <v>5000000</v>
      </c>
      <c r="F6" s="194">
        <f>C6+E6</f>
        <v>10000000</v>
      </c>
      <c r="G6" s="194">
        <f>F6</f>
        <v>10000000</v>
      </c>
      <c r="H6" s="99" t="s">
        <v>23</v>
      </c>
      <c r="I6" s="100" t="s">
        <v>24</v>
      </c>
      <c r="J6" s="196" t="s">
        <v>25</v>
      </c>
      <c r="K6" s="187" t="s">
        <v>26</v>
      </c>
      <c r="L6" s="99" t="s">
        <v>27</v>
      </c>
      <c r="M6" s="59">
        <v>0</v>
      </c>
      <c r="N6" s="59" t="s">
        <v>28</v>
      </c>
      <c r="O6" s="62">
        <v>0</v>
      </c>
      <c r="P6" s="67">
        <v>1418</v>
      </c>
      <c r="Q6" s="139" t="s">
        <v>29</v>
      </c>
      <c r="R6" s="150" t="s">
        <v>101</v>
      </c>
      <c r="S6" s="164"/>
      <c r="V6" s="157"/>
    </row>
    <row r="7" spans="1:22" s="33" customFormat="1" ht="168.6" customHeight="1" x14ac:dyDescent="0.3">
      <c r="A7" s="236"/>
      <c r="B7" s="193"/>
      <c r="C7" s="193"/>
      <c r="D7" s="190"/>
      <c r="E7" s="193"/>
      <c r="F7" s="195"/>
      <c r="G7" s="195"/>
      <c r="H7" s="21" t="s">
        <v>30</v>
      </c>
      <c r="I7" s="58" t="s">
        <v>31</v>
      </c>
      <c r="J7" s="197"/>
      <c r="K7" s="188"/>
      <c r="L7" s="68" t="s">
        <v>32</v>
      </c>
      <c r="M7" s="2">
        <v>0</v>
      </c>
      <c r="N7" s="47">
        <v>2021</v>
      </c>
      <c r="O7" s="2" t="s">
        <v>28</v>
      </c>
      <c r="P7" s="13">
        <v>17241</v>
      </c>
      <c r="Q7" s="24" t="s">
        <v>33</v>
      </c>
      <c r="R7" s="151" t="s">
        <v>34</v>
      </c>
      <c r="S7" s="163"/>
      <c r="T7" s="160"/>
    </row>
    <row r="8" spans="1:22" s="33" customFormat="1" ht="214.5" customHeight="1" x14ac:dyDescent="0.3">
      <c r="A8" s="236"/>
      <c r="B8" s="216">
        <f>G8</f>
        <v>17647058.823529411</v>
      </c>
      <c r="C8" s="216">
        <v>15000000</v>
      </c>
      <c r="D8" s="190"/>
      <c r="E8" s="213">
        <f>C8/0.85*0.15</f>
        <v>2647058.8235294116</v>
      </c>
      <c r="F8" s="195">
        <f>C8+E8</f>
        <v>17647058.823529411</v>
      </c>
      <c r="G8" s="216">
        <f>F8</f>
        <v>17647058.823529411</v>
      </c>
      <c r="H8" s="101" t="s">
        <v>23</v>
      </c>
      <c r="I8" s="102" t="s">
        <v>24</v>
      </c>
      <c r="J8" s="197" t="s">
        <v>35</v>
      </c>
      <c r="K8" s="188" t="s">
        <v>26</v>
      </c>
      <c r="L8" s="101" t="s">
        <v>27</v>
      </c>
      <c r="M8" s="2">
        <v>0</v>
      </c>
      <c r="N8" s="2" t="s">
        <v>28</v>
      </c>
      <c r="O8" s="47">
        <v>0</v>
      </c>
      <c r="P8" s="13">
        <v>2007</v>
      </c>
      <c r="Q8" s="140" t="s">
        <v>29</v>
      </c>
      <c r="R8" s="152" t="s">
        <v>102</v>
      </c>
      <c r="S8" s="161"/>
      <c r="T8" s="160"/>
    </row>
    <row r="9" spans="1:22" s="33" customFormat="1" ht="193.5" customHeight="1" thickBot="1" x14ac:dyDescent="0.35">
      <c r="A9" s="237"/>
      <c r="B9" s="217"/>
      <c r="C9" s="217"/>
      <c r="D9" s="191"/>
      <c r="E9" s="218"/>
      <c r="F9" s="219"/>
      <c r="G9" s="217"/>
      <c r="H9" s="17" t="s">
        <v>30</v>
      </c>
      <c r="I9" s="16" t="s">
        <v>31</v>
      </c>
      <c r="J9" s="209"/>
      <c r="K9" s="202"/>
      <c r="L9" s="69" t="s">
        <v>32</v>
      </c>
      <c r="M9" s="10">
        <v>0</v>
      </c>
      <c r="N9" s="15">
        <v>2021</v>
      </c>
      <c r="O9" s="10" t="s">
        <v>28</v>
      </c>
      <c r="P9" s="4">
        <v>24671</v>
      </c>
      <c r="Q9" s="11" t="s">
        <v>33</v>
      </c>
      <c r="R9" s="153" t="s">
        <v>36</v>
      </c>
      <c r="S9" s="159"/>
      <c r="T9" s="160"/>
    </row>
    <row r="10" spans="1:22" s="33" customFormat="1" ht="252" customHeight="1" x14ac:dyDescent="0.3">
      <c r="A10" s="206" t="s">
        <v>37</v>
      </c>
      <c r="B10" s="210">
        <f>G10</f>
        <v>7500000</v>
      </c>
      <c r="C10" s="210">
        <v>3750000</v>
      </c>
      <c r="D10" s="220" t="s">
        <v>82</v>
      </c>
      <c r="E10" s="212">
        <f>C10/0.5*0.5</f>
        <v>3750000</v>
      </c>
      <c r="F10" s="210">
        <f>C10+E10</f>
        <v>7500000</v>
      </c>
      <c r="G10" s="210">
        <f>F10</f>
        <v>7500000</v>
      </c>
      <c r="H10" s="60" t="s">
        <v>38</v>
      </c>
      <c r="I10" s="61" t="s">
        <v>39</v>
      </c>
      <c r="J10" s="203" t="s">
        <v>25</v>
      </c>
      <c r="K10" s="205" t="s">
        <v>26</v>
      </c>
      <c r="L10" s="61" t="s">
        <v>98</v>
      </c>
      <c r="M10" s="59">
        <v>0</v>
      </c>
      <c r="N10" s="62" t="s">
        <v>28</v>
      </c>
      <c r="O10" s="62">
        <v>0</v>
      </c>
      <c r="P10" s="158">
        <v>48</v>
      </c>
      <c r="Q10" s="139" t="s">
        <v>29</v>
      </c>
      <c r="R10" s="154" t="s">
        <v>103</v>
      </c>
      <c r="S10" s="177" t="s">
        <v>108</v>
      </c>
      <c r="T10" s="160"/>
    </row>
    <row r="11" spans="1:22" s="33" customFormat="1" ht="213.75" customHeight="1" x14ac:dyDescent="0.3">
      <c r="A11" s="207"/>
      <c r="B11" s="211"/>
      <c r="C11" s="211"/>
      <c r="D11" s="221"/>
      <c r="E11" s="213"/>
      <c r="F11" s="211"/>
      <c r="G11" s="211"/>
      <c r="H11" s="101" t="s">
        <v>23</v>
      </c>
      <c r="I11" s="121" t="s">
        <v>24</v>
      </c>
      <c r="J11" s="204"/>
      <c r="K11" s="200"/>
      <c r="L11" s="101" t="s">
        <v>27</v>
      </c>
      <c r="M11" s="2">
        <v>0</v>
      </c>
      <c r="N11" s="2" t="s">
        <v>28</v>
      </c>
      <c r="O11" s="47">
        <v>0</v>
      </c>
      <c r="P11" s="13">
        <v>1063</v>
      </c>
      <c r="Q11" s="140" t="s">
        <v>29</v>
      </c>
      <c r="R11" s="152" t="s">
        <v>104</v>
      </c>
      <c r="S11" s="161"/>
      <c r="T11" s="160"/>
    </row>
    <row r="12" spans="1:22" s="33" customFormat="1" ht="168.75" customHeight="1" x14ac:dyDescent="0.3">
      <c r="A12" s="207"/>
      <c r="B12" s="211"/>
      <c r="C12" s="211"/>
      <c r="D12" s="221"/>
      <c r="E12" s="213"/>
      <c r="F12" s="211"/>
      <c r="G12" s="211"/>
      <c r="H12" s="21" t="s">
        <v>30</v>
      </c>
      <c r="I12" s="121" t="s">
        <v>40</v>
      </c>
      <c r="J12" s="204"/>
      <c r="K12" s="200"/>
      <c r="L12" s="68" t="s">
        <v>32</v>
      </c>
      <c r="M12" s="2">
        <v>0</v>
      </c>
      <c r="N12" s="47">
        <v>2021</v>
      </c>
      <c r="O12" s="2" t="s">
        <v>28</v>
      </c>
      <c r="P12" s="13">
        <v>12931</v>
      </c>
      <c r="Q12" s="24" t="s">
        <v>33</v>
      </c>
      <c r="R12" s="151" t="s">
        <v>41</v>
      </c>
      <c r="S12" s="162"/>
    </row>
    <row r="13" spans="1:22" s="33" customFormat="1" ht="307.5" customHeight="1" x14ac:dyDescent="0.3">
      <c r="A13" s="207"/>
      <c r="B13" s="183">
        <f>G13</f>
        <v>4411764.7058823528</v>
      </c>
      <c r="C13" s="183">
        <v>3750000</v>
      </c>
      <c r="D13" s="221"/>
      <c r="E13" s="214">
        <f>C13/0.85*0.15</f>
        <v>661764.70588235289</v>
      </c>
      <c r="F13" s="183">
        <f>C13+E13</f>
        <v>4411764.7058823528</v>
      </c>
      <c r="G13" s="183">
        <f>F13</f>
        <v>4411764.7058823528</v>
      </c>
      <c r="H13" s="21" t="s">
        <v>38</v>
      </c>
      <c r="I13" s="63" t="s">
        <v>42</v>
      </c>
      <c r="J13" s="198" t="s">
        <v>35</v>
      </c>
      <c r="K13" s="200" t="s">
        <v>26</v>
      </c>
      <c r="L13" s="63" t="s">
        <v>98</v>
      </c>
      <c r="M13" s="2">
        <v>0</v>
      </c>
      <c r="N13" s="47" t="s">
        <v>28</v>
      </c>
      <c r="O13" s="47">
        <v>0</v>
      </c>
      <c r="P13" s="137">
        <v>43</v>
      </c>
      <c r="Q13" s="140" t="s">
        <v>29</v>
      </c>
      <c r="R13" s="155" t="s">
        <v>105</v>
      </c>
      <c r="S13" s="176" t="s">
        <v>109</v>
      </c>
      <c r="T13" s="160"/>
    </row>
    <row r="14" spans="1:22" s="33" customFormat="1" ht="217.5" customHeight="1" x14ac:dyDescent="0.3">
      <c r="A14" s="207"/>
      <c r="B14" s="183"/>
      <c r="C14" s="183"/>
      <c r="D14" s="221"/>
      <c r="E14" s="214"/>
      <c r="F14" s="183"/>
      <c r="G14" s="183"/>
      <c r="H14" s="101" t="s">
        <v>23</v>
      </c>
      <c r="I14" s="102" t="s">
        <v>24</v>
      </c>
      <c r="J14" s="198"/>
      <c r="K14" s="200"/>
      <c r="L14" s="101" t="s">
        <v>27</v>
      </c>
      <c r="M14" s="2">
        <v>0</v>
      </c>
      <c r="N14" s="2" t="s">
        <v>28</v>
      </c>
      <c r="O14" s="47">
        <v>0</v>
      </c>
      <c r="P14" s="13">
        <v>502</v>
      </c>
      <c r="Q14" s="140" t="s">
        <v>29</v>
      </c>
      <c r="R14" s="152" t="s">
        <v>106</v>
      </c>
      <c r="S14" s="161"/>
      <c r="T14" s="160"/>
    </row>
    <row r="15" spans="1:22" s="33" customFormat="1" ht="163.95" customHeight="1" thickBot="1" x14ac:dyDescent="0.35">
      <c r="A15" s="208"/>
      <c r="B15" s="184"/>
      <c r="C15" s="184"/>
      <c r="D15" s="222"/>
      <c r="E15" s="215"/>
      <c r="F15" s="184"/>
      <c r="G15" s="184"/>
      <c r="H15" s="17" t="s">
        <v>30</v>
      </c>
      <c r="I15" s="138" t="s">
        <v>31</v>
      </c>
      <c r="J15" s="199"/>
      <c r="K15" s="201"/>
      <c r="L15" s="69" t="s">
        <v>32</v>
      </c>
      <c r="M15" s="10">
        <v>0</v>
      </c>
      <c r="N15" s="15">
        <v>2021</v>
      </c>
      <c r="O15" s="15" t="s">
        <v>28</v>
      </c>
      <c r="P15" s="141">
        <v>6168</v>
      </c>
      <c r="Q15" s="81" t="s">
        <v>33</v>
      </c>
      <c r="R15" s="156" t="s">
        <v>43</v>
      </c>
      <c r="S15" s="159"/>
      <c r="T15" s="160"/>
    </row>
    <row r="16" spans="1:22" x14ac:dyDescent="0.3">
      <c r="A16" s="105"/>
      <c r="B16" s="106" t="s">
        <v>44</v>
      </c>
      <c r="C16" s="127">
        <f>C6+C10</f>
        <v>8750000</v>
      </c>
      <c r="D16" s="128"/>
      <c r="E16" s="129">
        <f>E6+E10</f>
        <v>8750000</v>
      </c>
      <c r="F16" s="130">
        <f>F6+F10</f>
        <v>17500000</v>
      </c>
      <c r="G16" s="109"/>
      <c r="H16" s="110"/>
      <c r="I16" s="111"/>
      <c r="J16" s="3"/>
      <c r="K16" s="112"/>
      <c r="L16" s="113"/>
      <c r="M16" s="112">
        <f>SUM(M6:M15)</f>
        <v>0</v>
      </c>
      <c r="N16" s="6"/>
      <c r="O16" s="112">
        <f>SUM(O6:O15)</f>
        <v>0</v>
      </c>
      <c r="P16" s="114">
        <f>SUM(P6:P15)</f>
        <v>66092</v>
      </c>
      <c r="Q16" s="7"/>
      <c r="R16" s="115"/>
    </row>
    <row r="17" spans="1:18" x14ac:dyDescent="0.3">
      <c r="A17" s="105"/>
      <c r="B17" s="106" t="s">
        <v>45</v>
      </c>
      <c r="C17" s="127">
        <f>C8+C13</f>
        <v>18750000</v>
      </c>
      <c r="D17" s="128"/>
      <c r="E17" s="129">
        <f>E8+E13</f>
        <v>3308823.5294117643</v>
      </c>
      <c r="F17" s="130">
        <f>F8+F13</f>
        <v>22058823.529411763</v>
      </c>
      <c r="G17" s="109"/>
      <c r="H17" s="110"/>
      <c r="I17" s="111"/>
      <c r="J17" s="3"/>
      <c r="K17" s="112"/>
      <c r="L17" s="113"/>
      <c r="M17" s="112"/>
      <c r="N17" s="6"/>
      <c r="O17" s="112"/>
      <c r="P17" s="114"/>
      <c r="Q17" s="7"/>
      <c r="R17" s="115"/>
    </row>
    <row r="18" spans="1:18" x14ac:dyDescent="0.3">
      <c r="A18" s="105"/>
      <c r="B18" s="106"/>
      <c r="C18" s="8"/>
      <c r="D18" s="105"/>
      <c r="E18" s="107"/>
      <c r="F18" s="108"/>
      <c r="G18" s="109"/>
      <c r="H18" s="110"/>
      <c r="I18" s="111"/>
      <c r="J18" s="3"/>
      <c r="K18" s="112"/>
      <c r="L18" s="113"/>
      <c r="M18" s="112" t="s">
        <v>30</v>
      </c>
      <c r="N18" s="6"/>
      <c r="O18" s="112"/>
      <c r="P18" s="114">
        <f>P7+P9+P12+P15</f>
        <v>61011</v>
      </c>
      <c r="Q18" s="7"/>
      <c r="R18" s="115"/>
    </row>
    <row r="20" spans="1:18" ht="28.8" x14ac:dyDescent="0.3">
      <c r="A20" s="92" t="s">
        <v>46</v>
      </c>
      <c r="B20" s="9" t="s">
        <v>47</v>
      </c>
      <c r="C20" s="92" t="s">
        <v>48</v>
      </c>
      <c r="D20" s="92" t="s">
        <v>49</v>
      </c>
      <c r="E20" s="9" t="s">
        <v>7</v>
      </c>
      <c r="F20" s="9" t="s">
        <v>8</v>
      </c>
      <c r="G20" s="92" t="s">
        <v>50</v>
      </c>
      <c r="H20" s="92" t="s">
        <v>51</v>
      </c>
      <c r="I20" s="92" t="s">
        <v>12</v>
      </c>
    </row>
    <row r="21" spans="1:18" ht="129.6" x14ac:dyDescent="0.3">
      <c r="A21" s="94" t="str">
        <f>H10</f>
        <v>RCO16</v>
      </c>
      <c r="B21" s="94" t="str">
        <f>I10</f>
        <v>Participations of institutional stakeholders in entrepreneurial discovery process (suinteresuotosios institucijos, dalyvaujančios verslininkystės galimybių paieškos procese )</v>
      </c>
      <c r="C21" s="94" t="str">
        <f>L10</f>
        <v>Participations of institutional stakeholders (Institucinių suinteresuotųjų šalių dalyvavimas)</v>
      </c>
      <c r="D21" s="94">
        <v>0</v>
      </c>
      <c r="E21" s="96" t="s">
        <v>25</v>
      </c>
      <c r="F21" s="18" t="s">
        <v>26</v>
      </c>
      <c r="G21" s="94" t="s">
        <v>28</v>
      </c>
      <c r="H21" s="94">
        <f>O10</f>
        <v>0</v>
      </c>
      <c r="I21" s="178">
        <f>P10</f>
        <v>48</v>
      </c>
    </row>
    <row r="22" spans="1:18" ht="129.6" x14ac:dyDescent="0.3">
      <c r="A22" s="94" t="str">
        <f>H13</f>
        <v>RCO16</v>
      </c>
      <c r="B22" s="94" t="str">
        <f>I13</f>
        <v>Participations of institutional stakeholders in entrepreneurial discovery process (suinteresuotosios institucijos, dalyvaujančios verslininkystės galimybių paieškos procese)</v>
      </c>
      <c r="C22" s="94" t="str">
        <f>L13</f>
        <v>Participations of institutional stakeholders (Institucinių suinteresuotųjų šalių dalyvavimas)</v>
      </c>
      <c r="D22" s="94">
        <v>0</v>
      </c>
      <c r="E22" s="104" t="s">
        <v>35</v>
      </c>
      <c r="F22" s="18" t="s">
        <v>26</v>
      </c>
      <c r="G22" s="94" t="s">
        <v>28</v>
      </c>
      <c r="H22" s="94">
        <f>O13</f>
        <v>0</v>
      </c>
      <c r="I22" s="58">
        <f>P13</f>
        <v>43</v>
      </c>
    </row>
    <row r="23" spans="1:18" ht="144" x14ac:dyDescent="0.3">
      <c r="A23" s="116" t="str">
        <f>H6</f>
        <v>RCO101</v>
      </c>
      <c r="B23" s="117" t="str">
        <f>I6</f>
        <v>SMEs investing in skills for smart specialisation, for industrial transition and entrepreneurship (MVĮ, investuojančios į pažangiajai specializacijai, pramonės pertvarkai ir verslumui reikalingų įgūdžių ugdymą)</v>
      </c>
      <c r="C23" s="118" t="str">
        <f>L6</f>
        <v>Enterprises</v>
      </c>
      <c r="D23" s="18">
        <v>0</v>
      </c>
      <c r="E23" s="96" t="s">
        <v>25</v>
      </c>
      <c r="F23" s="18" t="s">
        <v>26</v>
      </c>
      <c r="G23" s="12" t="s">
        <v>28</v>
      </c>
      <c r="H23" s="5">
        <f>O6+O11</f>
        <v>0</v>
      </c>
      <c r="I23" s="19">
        <f>P6+P11</f>
        <v>2481</v>
      </c>
    </row>
    <row r="24" spans="1:18" ht="144" x14ac:dyDescent="0.3">
      <c r="A24" s="119" t="str">
        <f>H8</f>
        <v>RCO101</v>
      </c>
      <c r="B24" s="104" t="str">
        <f>I8</f>
        <v>SMEs investing in skills for smart specialisation, for industrial transition and entrepreneurship (MVĮ, investuojančios į pažangiajai specializacijai, pramonės pertvarkai ir verslumui reikalingų įgūdžių ugdymą)</v>
      </c>
      <c r="C24" s="103" t="str">
        <f>L8</f>
        <v>Enterprises</v>
      </c>
      <c r="D24" s="93">
        <v>0</v>
      </c>
      <c r="E24" s="104" t="s">
        <v>35</v>
      </c>
      <c r="F24" s="93" t="s">
        <v>26</v>
      </c>
      <c r="G24" s="2" t="s">
        <v>28</v>
      </c>
      <c r="H24" s="2">
        <f>O8+O14</f>
        <v>0</v>
      </c>
      <c r="I24" s="19">
        <f>P8+P14</f>
        <v>2509</v>
      </c>
    </row>
    <row r="25" spans="1:18" ht="244.8" x14ac:dyDescent="0.3">
      <c r="A25" s="20" t="str">
        <f>H7</f>
        <v>RCR98</v>
      </c>
      <c r="B25" s="102" t="str">
        <f>I7</f>
        <v>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v>
      </c>
      <c r="C25" s="120" t="str">
        <f>L7</f>
        <v>Participants</v>
      </c>
      <c r="D25" s="93">
        <v>0</v>
      </c>
      <c r="E25" s="96" t="s">
        <v>25</v>
      </c>
      <c r="F25" s="93" t="s">
        <v>26</v>
      </c>
      <c r="G25" s="2">
        <v>2021</v>
      </c>
      <c r="H25" s="2" t="s">
        <v>28</v>
      </c>
      <c r="I25" s="19">
        <f>P7+P12</f>
        <v>30172</v>
      </c>
    </row>
    <row r="26" spans="1:18" ht="244.8" x14ac:dyDescent="0.3">
      <c r="A26" s="21" t="str">
        <f>H9</f>
        <v>RCR98</v>
      </c>
      <c r="B26" s="102" t="str">
        <f>I9</f>
        <v>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v>
      </c>
      <c r="C26" s="103" t="str">
        <f>L9</f>
        <v>Participants</v>
      </c>
      <c r="D26" s="93">
        <v>0</v>
      </c>
      <c r="E26" s="95" t="s">
        <v>35</v>
      </c>
      <c r="F26" s="93" t="s">
        <v>26</v>
      </c>
      <c r="G26" s="2">
        <v>2021</v>
      </c>
      <c r="H26" s="2" t="s">
        <v>28</v>
      </c>
      <c r="I26" s="19">
        <f>P9+P15</f>
        <v>30839</v>
      </c>
    </row>
    <row r="27" spans="1:18" x14ac:dyDescent="0.3">
      <c r="D27">
        <f>SUM(D21:D26)</f>
        <v>0</v>
      </c>
      <c r="H27">
        <f>SUM(H21:H26)</f>
        <v>0</v>
      </c>
      <c r="I27" s="1">
        <f>SUM(I21:I26)</f>
        <v>66092</v>
      </c>
      <c r="J27" t="b">
        <f>I27=P16</f>
        <v>1</v>
      </c>
    </row>
  </sheetData>
  <mergeCells count="48">
    <mergeCell ref="A1:H1"/>
    <mergeCell ref="Q4:Q5"/>
    <mergeCell ref="C8:C9"/>
    <mergeCell ref="K4:K5"/>
    <mergeCell ref="R4:R5"/>
    <mergeCell ref="H4:I4"/>
    <mergeCell ref="J4:J5"/>
    <mergeCell ref="A4:A5"/>
    <mergeCell ref="B4:B5"/>
    <mergeCell ref="C4:C5"/>
    <mergeCell ref="D4:F4"/>
    <mergeCell ref="G4:G5"/>
    <mergeCell ref="A6:A9"/>
    <mergeCell ref="C6:C7"/>
    <mergeCell ref="B6:B7"/>
    <mergeCell ref="P4:P5"/>
    <mergeCell ref="A10:A15"/>
    <mergeCell ref="J8:J9"/>
    <mergeCell ref="B10:B12"/>
    <mergeCell ref="E10:E12"/>
    <mergeCell ref="F10:F12"/>
    <mergeCell ref="G10:G12"/>
    <mergeCell ref="B13:B15"/>
    <mergeCell ref="E13:E15"/>
    <mergeCell ref="F13:F15"/>
    <mergeCell ref="G13:G15"/>
    <mergeCell ref="B8:B9"/>
    <mergeCell ref="E8:E9"/>
    <mergeCell ref="F8:F9"/>
    <mergeCell ref="G8:G9"/>
    <mergeCell ref="C10:C12"/>
    <mergeCell ref="D10:D15"/>
    <mergeCell ref="S4:S5"/>
    <mergeCell ref="C13:C15"/>
    <mergeCell ref="L4:L5"/>
    <mergeCell ref="M4:N4"/>
    <mergeCell ref="O4:O5"/>
    <mergeCell ref="K6:K7"/>
    <mergeCell ref="D6:D9"/>
    <mergeCell ref="E6:E7"/>
    <mergeCell ref="F6:F7"/>
    <mergeCell ref="G6:G7"/>
    <mergeCell ref="J6:J7"/>
    <mergeCell ref="J13:J15"/>
    <mergeCell ref="K13:K15"/>
    <mergeCell ref="K8:K9"/>
    <mergeCell ref="J10:J12"/>
    <mergeCell ref="K10:K12"/>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S40"/>
  <sheetViews>
    <sheetView tabSelected="1" topLeftCell="A34" zoomScale="65" zoomScaleNormal="65" workbookViewId="0">
      <selection activeCell="K37" sqref="K37"/>
    </sheetView>
  </sheetViews>
  <sheetFormatPr defaultRowHeight="14.4" x14ac:dyDescent="0.3"/>
  <cols>
    <col min="1" max="1" width="33.6640625" customWidth="1"/>
    <col min="2" max="2" width="26.33203125" customWidth="1"/>
    <col min="3" max="3" width="16.5546875" bestFit="1" customWidth="1"/>
    <col min="4" max="4" width="25.44140625" customWidth="1"/>
    <col min="5" max="5" width="18.44140625" customWidth="1"/>
    <col min="6" max="6" width="18.88671875" customWidth="1"/>
    <col min="7" max="7" width="16.44140625" customWidth="1"/>
    <col min="8" max="8" width="17.6640625" customWidth="1"/>
    <col min="9" max="9" width="22.44140625" customWidth="1"/>
    <col min="10" max="10" width="14.33203125" customWidth="1"/>
    <col min="11" max="11" width="17" customWidth="1"/>
    <col min="12" max="12" width="26.6640625" customWidth="1"/>
    <col min="13" max="14" width="11.5546875" customWidth="1"/>
    <col min="15" max="15" width="12.33203125" customWidth="1"/>
    <col min="16" max="16" width="19.88671875" customWidth="1"/>
    <col min="17" max="17" width="18.5546875" bestFit="1" customWidth="1"/>
    <col min="18" max="18" width="86.33203125" customWidth="1"/>
    <col min="19" max="19" width="103.109375" customWidth="1"/>
  </cols>
  <sheetData>
    <row r="1" spans="1:19" x14ac:dyDescent="0.3">
      <c r="A1" s="89" t="s">
        <v>100</v>
      </c>
    </row>
    <row r="2" spans="1:19" ht="15" thickBot="1" x14ac:dyDescent="0.35">
      <c r="A2" t="s">
        <v>52</v>
      </c>
    </row>
    <row r="3" spans="1:19" x14ac:dyDescent="0.3">
      <c r="A3" s="282" t="s">
        <v>53</v>
      </c>
      <c r="B3" s="253" t="s">
        <v>2</v>
      </c>
      <c r="C3" s="284" t="s">
        <v>3</v>
      </c>
      <c r="D3" s="253" t="s">
        <v>4</v>
      </c>
      <c r="E3" s="253"/>
      <c r="F3" s="253"/>
      <c r="G3" s="286" t="s">
        <v>5</v>
      </c>
      <c r="H3" s="252" t="s">
        <v>6</v>
      </c>
      <c r="I3" s="252"/>
      <c r="J3" s="253" t="s">
        <v>7</v>
      </c>
      <c r="K3" s="252" t="s">
        <v>8</v>
      </c>
      <c r="L3" s="253" t="s">
        <v>9</v>
      </c>
      <c r="M3" s="253" t="s">
        <v>10</v>
      </c>
      <c r="N3" s="253"/>
      <c r="O3" s="253" t="s">
        <v>51</v>
      </c>
      <c r="P3" s="253" t="s">
        <v>12</v>
      </c>
      <c r="Q3" s="255" t="s">
        <v>13</v>
      </c>
      <c r="R3" s="257" t="s">
        <v>14</v>
      </c>
      <c r="S3" s="238" t="s">
        <v>110</v>
      </c>
    </row>
    <row r="4" spans="1:19" ht="29.4" thickBot="1" x14ac:dyDescent="0.35">
      <c r="A4" s="283"/>
      <c r="B4" s="254"/>
      <c r="C4" s="285"/>
      <c r="D4" s="55" t="s">
        <v>15</v>
      </c>
      <c r="E4" s="55" t="s">
        <v>16</v>
      </c>
      <c r="F4" s="56" t="s">
        <v>17</v>
      </c>
      <c r="G4" s="287"/>
      <c r="H4" s="55" t="s">
        <v>18</v>
      </c>
      <c r="I4" s="55" t="s">
        <v>19</v>
      </c>
      <c r="J4" s="254"/>
      <c r="K4" s="258"/>
      <c r="L4" s="254"/>
      <c r="M4" s="57" t="s">
        <v>20</v>
      </c>
      <c r="N4" s="57" t="s">
        <v>21</v>
      </c>
      <c r="O4" s="254"/>
      <c r="P4" s="254"/>
      <c r="Q4" s="256"/>
      <c r="R4" s="257"/>
      <c r="S4" s="238"/>
    </row>
    <row r="5" spans="1:19" ht="86.4" x14ac:dyDescent="0.3">
      <c r="A5" s="267" t="s">
        <v>54</v>
      </c>
      <c r="B5" s="272">
        <f>F5</f>
        <v>12417594</v>
      </c>
      <c r="C5" s="250">
        <v>6208797</v>
      </c>
      <c r="D5" s="274" t="s">
        <v>55</v>
      </c>
      <c r="E5" s="276">
        <f>C5</f>
        <v>6208797</v>
      </c>
      <c r="F5" s="250">
        <f>C5+E5</f>
        <v>12417594</v>
      </c>
      <c r="G5" s="250">
        <f>F5</f>
        <v>12417594</v>
      </c>
      <c r="H5" s="62" t="s">
        <v>56</v>
      </c>
      <c r="I5" s="70" t="s">
        <v>57</v>
      </c>
      <c r="J5" s="246" t="s">
        <v>44</v>
      </c>
      <c r="K5" s="248" t="s">
        <v>26</v>
      </c>
      <c r="L5" s="71" t="s">
        <v>58</v>
      </c>
      <c r="M5" s="62">
        <v>0</v>
      </c>
      <c r="N5" s="62" t="s">
        <v>28</v>
      </c>
      <c r="O5" s="62">
        <v>10</v>
      </c>
      <c r="P5" s="167">
        <v>62</v>
      </c>
      <c r="Q5" s="142" t="s">
        <v>33</v>
      </c>
      <c r="R5" s="90" t="s">
        <v>84</v>
      </c>
      <c r="S5" s="90" t="s">
        <v>113</v>
      </c>
    </row>
    <row r="6" spans="1:19" ht="115.2" x14ac:dyDescent="0.3">
      <c r="A6" s="268"/>
      <c r="B6" s="273"/>
      <c r="C6" s="251"/>
      <c r="D6" s="275"/>
      <c r="E6" s="277"/>
      <c r="F6" s="251"/>
      <c r="G6" s="251"/>
      <c r="H6" s="47" t="s">
        <v>59</v>
      </c>
      <c r="I6" s="73" t="s">
        <v>60</v>
      </c>
      <c r="J6" s="247"/>
      <c r="K6" s="249"/>
      <c r="L6" s="52" t="s">
        <v>58</v>
      </c>
      <c r="M6" s="14">
        <v>0</v>
      </c>
      <c r="N6" s="14" t="s">
        <v>28</v>
      </c>
      <c r="O6" s="14">
        <v>10</v>
      </c>
      <c r="P6" s="168">
        <v>62</v>
      </c>
      <c r="Q6" s="143" t="s">
        <v>33</v>
      </c>
      <c r="R6" s="91" t="s">
        <v>85</v>
      </c>
      <c r="S6" s="91" t="s">
        <v>114</v>
      </c>
    </row>
    <row r="7" spans="1:19" ht="101.25" customHeight="1" x14ac:dyDescent="0.3">
      <c r="A7" s="269"/>
      <c r="B7" s="273"/>
      <c r="C7" s="251"/>
      <c r="D7" s="275"/>
      <c r="E7" s="277"/>
      <c r="F7" s="251"/>
      <c r="G7" s="251"/>
      <c r="H7" s="51" t="s">
        <v>61</v>
      </c>
      <c r="I7" s="74" t="s">
        <v>62</v>
      </c>
      <c r="J7" s="241"/>
      <c r="K7" s="243"/>
      <c r="L7" s="48" t="s">
        <v>58</v>
      </c>
      <c r="M7" s="47">
        <v>0</v>
      </c>
      <c r="N7" s="47" t="s">
        <v>28</v>
      </c>
      <c r="O7" s="14">
        <v>10</v>
      </c>
      <c r="P7" s="168">
        <v>62</v>
      </c>
      <c r="Q7" s="144" t="s">
        <v>33</v>
      </c>
      <c r="R7" s="148" t="s">
        <v>84</v>
      </c>
      <c r="S7" s="148" t="s">
        <v>115</v>
      </c>
    </row>
    <row r="8" spans="1:19" ht="115.2" x14ac:dyDescent="0.3">
      <c r="A8" s="269"/>
      <c r="B8" s="273"/>
      <c r="C8" s="251"/>
      <c r="D8" s="275"/>
      <c r="E8" s="277"/>
      <c r="F8" s="251"/>
      <c r="G8" s="251"/>
      <c r="H8" s="75" t="s">
        <v>63</v>
      </c>
      <c r="I8" s="76" t="s">
        <v>64</v>
      </c>
      <c r="J8" s="241"/>
      <c r="K8" s="243"/>
      <c r="L8" s="94" t="s">
        <v>58</v>
      </c>
      <c r="M8" s="68">
        <v>0</v>
      </c>
      <c r="N8" s="68">
        <v>2021</v>
      </c>
      <c r="O8" s="68" t="s">
        <v>28</v>
      </c>
      <c r="P8" s="137">
        <v>19</v>
      </c>
      <c r="Q8" s="144" t="s">
        <v>33</v>
      </c>
      <c r="R8" s="148" t="s">
        <v>86</v>
      </c>
      <c r="S8" s="148" t="s">
        <v>111</v>
      </c>
    </row>
    <row r="9" spans="1:19" ht="43.2" x14ac:dyDescent="0.3">
      <c r="A9" s="269"/>
      <c r="B9" s="273"/>
      <c r="C9" s="251"/>
      <c r="D9" s="275"/>
      <c r="E9" s="277"/>
      <c r="F9" s="251"/>
      <c r="G9" s="251"/>
      <c r="H9" s="94" t="s">
        <v>65</v>
      </c>
      <c r="I9" s="77" t="s">
        <v>66</v>
      </c>
      <c r="J9" s="241"/>
      <c r="K9" s="243"/>
      <c r="L9" s="94" t="s">
        <v>67</v>
      </c>
      <c r="M9" s="78">
        <v>0</v>
      </c>
      <c r="N9" s="78">
        <v>2021</v>
      </c>
      <c r="O9" s="58" t="s">
        <v>28</v>
      </c>
      <c r="P9" s="169">
        <v>3</v>
      </c>
      <c r="Q9" s="145" t="s">
        <v>33</v>
      </c>
      <c r="R9" s="148" t="s">
        <v>87</v>
      </c>
      <c r="S9" s="148" t="s">
        <v>112</v>
      </c>
    </row>
    <row r="10" spans="1:19" ht="86.4" x14ac:dyDescent="0.3">
      <c r="A10" s="269"/>
      <c r="B10" s="273">
        <f>F10</f>
        <v>10836500</v>
      </c>
      <c r="C10" s="239">
        <v>5418250</v>
      </c>
      <c r="D10" s="280" t="s">
        <v>68</v>
      </c>
      <c r="E10" s="259">
        <f>C10</f>
        <v>5418250</v>
      </c>
      <c r="F10" s="239">
        <f>C10+E10</f>
        <v>10836500</v>
      </c>
      <c r="G10" s="239">
        <f>F10</f>
        <v>10836500</v>
      </c>
      <c r="H10" s="47" t="s">
        <v>56</v>
      </c>
      <c r="I10" s="73" t="s">
        <v>57</v>
      </c>
      <c r="J10" s="241"/>
      <c r="K10" s="243"/>
      <c r="L10" s="52" t="s">
        <v>58</v>
      </c>
      <c r="M10" s="14">
        <v>0</v>
      </c>
      <c r="N10" s="14" t="s">
        <v>28</v>
      </c>
      <c r="O10" s="14">
        <v>6</v>
      </c>
      <c r="P10" s="14">
        <v>55</v>
      </c>
      <c r="Q10" s="143" t="s">
        <v>33</v>
      </c>
      <c r="R10" s="90" t="s">
        <v>88</v>
      </c>
      <c r="S10" s="166"/>
    </row>
    <row r="11" spans="1:19" ht="115.2" x14ac:dyDescent="0.3">
      <c r="A11" s="269"/>
      <c r="B11" s="273"/>
      <c r="C11" s="240"/>
      <c r="D11" s="281"/>
      <c r="E11" s="260"/>
      <c r="F11" s="240"/>
      <c r="G11" s="240"/>
      <c r="H11" s="47" t="s">
        <v>59</v>
      </c>
      <c r="I11" s="73" t="s">
        <v>60</v>
      </c>
      <c r="J11" s="241"/>
      <c r="K11" s="243"/>
      <c r="L11" s="52" t="s">
        <v>58</v>
      </c>
      <c r="M11" s="14">
        <v>0</v>
      </c>
      <c r="N11" s="14" t="s">
        <v>28</v>
      </c>
      <c r="O11" s="14">
        <v>6</v>
      </c>
      <c r="P11" s="14">
        <v>55</v>
      </c>
      <c r="Q11" s="143" t="s">
        <v>33</v>
      </c>
      <c r="R11" s="91" t="s">
        <v>89</v>
      </c>
      <c r="S11" s="166"/>
    </row>
    <row r="12" spans="1:19" ht="57.6" x14ac:dyDescent="0.3">
      <c r="A12" s="269"/>
      <c r="B12" s="273"/>
      <c r="C12" s="240"/>
      <c r="D12" s="281"/>
      <c r="E12" s="260"/>
      <c r="F12" s="240"/>
      <c r="G12" s="240"/>
      <c r="H12" s="51" t="s">
        <v>61</v>
      </c>
      <c r="I12" s="74" t="s">
        <v>62</v>
      </c>
      <c r="J12" s="241"/>
      <c r="K12" s="243"/>
      <c r="L12" s="48" t="s">
        <v>58</v>
      </c>
      <c r="M12" s="47">
        <v>0</v>
      </c>
      <c r="N12" s="47" t="s">
        <v>28</v>
      </c>
      <c r="O12" s="14">
        <v>6</v>
      </c>
      <c r="P12" s="14">
        <v>55</v>
      </c>
      <c r="Q12" s="144" t="s">
        <v>33</v>
      </c>
      <c r="R12" s="148" t="s">
        <v>88</v>
      </c>
      <c r="S12" s="166"/>
    </row>
    <row r="13" spans="1:19" ht="115.2" x14ac:dyDescent="0.3">
      <c r="A13" s="269"/>
      <c r="B13" s="273"/>
      <c r="C13" s="240"/>
      <c r="D13" s="281"/>
      <c r="E13" s="260"/>
      <c r="F13" s="240"/>
      <c r="G13" s="240"/>
      <c r="H13" s="75" t="s">
        <v>63</v>
      </c>
      <c r="I13" s="76" t="s">
        <v>64</v>
      </c>
      <c r="J13" s="241"/>
      <c r="K13" s="243"/>
      <c r="L13" s="94" t="s">
        <v>58</v>
      </c>
      <c r="M13" s="68">
        <v>0</v>
      </c>
      <c r="N13" s="68">
        <v>2021</v>
      </c>
      <c r="O13" s="68" t="s">
        <v>28</v>
      </c>
      <c r="P13" s="47">
        <v>17</v>
      </c>
      <c r="Q13" s="144" t="s">
        <v>33</v>
      </c>
      <c r="R13" s="148" t="s">
        <v>90</v>
      </c>
      <c r="S13" s="166"/>
    </row>
    <row r="14" spans="1:19" ht="43.2" x14ac:dyDescent="0.3">
      <c r="A14" s="269"/>
      <c r="B14" s="273"/>
      <c r="C14" s="240"/>
      <c r="D14" s="281"/>
      <c r="E14" s="260"/>
      <c r="F14" s="240"/>
      <c r="G14" s="240"/>
      <c r="H14" s="94" t="s">
        <v>65</v>
      </c>
      <c r="I14" s="77" t="s">
        <v>66</v>
      </c>
      <c r="J14" s="241"/>
      <c r="K14" s="243"/>
      <c r="L14" s="94" t="s">
        <v>67</v>
      </c>
      <c r="M14" s="78">
        <v>0</v>
      </c>
      <c r="N14" s="78">
        <v>2021</v>
      </c>
      <c r="O14" s="58" t="s">
        <v>28</v>
      </c>
      <c r="P14" s="125">
        <v>3</v>
      </c>
      <c r="Q14" s="145" t="s">
        <v>33</v>
      </c>
      <c r="R14" s="148" t="s">
        <v>91</v>
      </c>
      <c r="S14" s="166"/>
    </row>
    <row r="15" spans="1:19" ht="86.4" x14ac:dyDescent="0.3">
      <c r="A15" s="269"/>
      <c r="B15" s="273">
        <f>F15</f>
        <v>7557903</v>
      </c>
      <c r="C15" s="262">
        <v>7557903</v>
      </c>
      <c r="D15" s="278" t="s">
        <v>92</v>
      </c>
      <c r="E15" s="266">
        <v>0</v>
      </c>
      <c r="F15" s="239">
        <f>C15+E15</f>
        <v>7557903</v>
      </c>
      <c r="G15" s="239">
        <f>F15</f>
        <v>7557903</v>
      </c>
      <c r="H15" s="51" t="s">
        <v>56</v>
      </c>
      <c r="I15" s="122" t="s">
        <v>57</v>
      </c>
      <c r="J15" s="241" t="s">
        <v>69</v>
      </c>
      <c r="K15" s="243" t="s">
        <v>26</v>
      </c>
      <c r="L15" s="48" t="s">
        <v>58</v>
      </c>
      <c r="M15" s="47">
        <v>0</v>
      </c>
      <c r="N15" s="47" t="s">
        <v>28</v>
      </c>
      <c r="O15" s="50">
        <v>4</v>
      </c>
      <c r="P15" s="50">
        <v>40</v>
      </c>
      <c r="Q15" s="144" t="s">
        <v>33</v>
      </c>
      <c r="R15" s="148" t="s">
        <v>93</v>
      </c>
      <c r="S15" s="166"/>
    </row>
    <row r="16" spans="1:19" ht="115.2" x14ac:dyDescent="0.3">
      <c r="A16" s="269"/>
      <c r="B16" s="273"/>
      <c r="C16" s="240"/>
      <c r="D16" s="279"/>
      <c r="E16" s="260"/>
      <c r="F16" s="240"/>
      <c r="G16" s="240"/>
      <c r="H16" s="51" t="s">
        <v>59</v>
      </c>
      <c r="I16" s="122" t="s">
        <v>60</v>
      </c>
      <c r="J16" s="241"/>
      <c r="K16" s="243"/>
      <c r="L16" s="48" t="s">
        <v>58</v>
      </c>
      <c r="M16" s="14">
        <v>0</v>
      </c>
      <c r="N16" s="14" t="s">
        <v>28</v>
      </c>
      <c r="O16" s="50">
        <v>4</v>
      </c>
      <c r="P16" s="50">
        <v>40</v>
      </c>
      <c r="Q16" s="144" t="s">
        <v>33</v>
      </c>
      <c r="R16" s="148" t="s">
        <v>94</v>
      </c>
      <c r="S16" s="166"/>
    </row>
    <row r="17" spans="1:19" ht="57.6" x14ac:dyDescent="0.3">
      <c r="A17" s="269"/>
      <c r="B17" s="273"/>
      <c r="C17" s="240"/>
      <c r="D17" s="279"/>
      <c r="E17" s="260"/>
      <c r="F17" s="240"/>
      <c r="G17" s="240"/>
      <c r="H17" s="49" t="s">
        <v>61</v>
      </c>
      <c r="I17" s="123" t="s">
        <v>62</v>
      </c>
      <c r="J17" s="241"/>
      <c r="K17" s="243"/>
      <c r="L17" s="48" t="s">
        <v>58</v>
      </c>
      <c r="M17" s="47">
        <v>0</v>
      </c>
      <c r="N17" s="47" t="s">
        <v>28</v>
      </c>
      <c r="O17" s="50">
        <v>4</v>
      </c>
      <c r="P17" s="50">
        <v>40</v>
      </c>
      <c r="Q17" s="144" t="s">
        <v>33</v>
      </c>
      <c r="R17" s="148" t="s">
        <v>93</v>
      </c>
      <c r="S17" s="166"/>
    </row>
    <row r="18" spans="1:19" ht="57.6" x14ac:dyDescent="0.3">
      <c r="A18" s="270"/>
      <c r="B18" s="273"/>
      <c r="C18" s="240"/>
      <c r="D18" s="279"/>
      <c r="E18" s="260"/>
      <c r="F18" s="240"/>
      <c r="G18" s="240"/>
      <c r="H18" s="75" t="s">
        <v>63</v>
      </c>
      <c r="I18" s="76" t="s">
        <v>70</v>
      </c>
      <c r="J18" s="241"/>
      <c r="K18" s="243"/>
      <c r="L18" s="124" t="s">
        <v>71</v>
      </c>
      <c r="M18" s="79">
        <v>0</v>
      </c>
      <c r="N18" s="79">
        <v>2021</v>
      </c>
      <c r="O18" s="80" t="s">
        <v>28</v>
      </c>
      <c r="P18" s="97">
        <v>12</v>
      </c>
      <c r="Q18" s="146" t="s">
        <v>33</v>
      </c>
      <c r="R18" s="148" t="s">
        <v>77</v>
      </c>
      <c r="S18" s="166"/>
    </row>
    <row r="19" spans="1:19" ht="43.2" x14ac:dyDescent="0.3">
      <c r="A19" s="270"/>
      <c r="B19" s="273"/>
      <c r="C19" s="240"/>
      <c r="D19" s="279"/>
      <c r="E19" s="260"/>
      <c r="F19" s="240"/>
      <c r="G19" s="240"/>
      <c r="H19" s="94" t="s">
        <v>65</v>
      </c>
      <c r="I19" s="94" t="s">
        <v>66</v>
      </c>
      <c r="J19" s="241"/>
      <c r="K19" s="243"/>
      <c r="L19" s="94" t="s">
        <v>67</v>
      </c>
      <c r="M19" s="78">
        <v>0</v>
      </c>
      <c r="N19" s="78">
        <v>2021</v>
      </c>
      <c r="O19" s="58" t="s">
        <v>28</v>
      </c>
      <c r="P19" s="125">
        <v>2</v>
      </c>
      <c r="Q19" s="145" t="s">
        <v>33</v>
      </c>
      <c r="R19" s="148" t="s">
        <v>78</v>
      </c>
      <c r="S19" s="166"/>
    </row>
    <row r="20" spans="1:19" ht="86.4" x14ac:dyDescent="0.3">
      <c r="A20" s="270"/>
      <c r="B20" s="259">
        <v>6855715</v>
      </c>
      <c r="C20" s="262">
        <v>4375628</v>
      </c>
      <c r="D20" s="263" t="s">
        <v>95</v>
      </c>
      <c r="E20" s="266">
        <v>0</v>
      </c>
      <c r="F20" s="239">
        <f>C20+E20</f>
        <v>4375628</v>
      </c>
      <c r="G20" s="239">
        <f>F20</f>
        <v>4375628</v>
      </c>
      <c r="H20" s="51" t="s">
        <v>56</v>
      </c>
      <c r="I20" s="122" t="s">
        <v>57</v>
      </c>
      <c r="J20" s="241"/>
      <c r="K20" s="243"/>
      <c r="L20" s="48" t="s">
        <v>58</v>
      </c>
      <c r="M20" s="47">
        <v>0</v>
      </c>
      <c r="N20" s="47" t="s">
        <v>28</v>
      </c>
      <c r="O20" s="50">
        <v>2</v>
      </c>
      <c r="P20" s="50">
        <v>20</v>
      </c>
      <c r="Q20" s="144" t="s">
        <v>33</v>
      </c>
      <c r="R20" s="148" t="s">
        <v>96</v>
      </c>
      <c r="S20" s="166"/>
    </row>
    <row r="21" spans="1:19" ht="115.2" x14ac:dyDescent="0.3">
      <c r="A21" s="270"/>
      <c r="B21" s="260"/>
      <c r="C21" s="240"/>
      <c r="D21" s="264"/>
      <c r="E21" s="260"/>
      <c r="F21" s="240"/>
      <c r="G21" s="240"/>
      <c r="H21" s="51" t="s">
        <v>59</v>
      </c>
      <c r="I21" s="122" t="s">
        <v>60</v>
      </c>
      <c r="J21" s="241"/>
      <c r="K21" s="243"/>
      <c r="L21" s="48" t="s">
        <v>58</v>
      </c>
      <c r="M21" s="14">
        <v>0</v>
      </c>
      <c r="N21" s="14" t="s">
        <v>28</v>
      </c>
      <c r="O21" s="50">
        <v>2</v>
      </c>
      <c r="P21" s="50">
        <v>20</v>
      </c>
      <c r="Q21" s="144" t="s">
        <v>33</v>
      </c>
      <c r="R21" s="148" t="s">
        <v>97</v>
      </c>
      <c r="S21" s="166"/>
    </row>
    <row r="22" spans="1:19" ht="57.6" x14ac:dyDescent="0.3">
      <c r="A22" s="270"/>
      <c r="B22" s="260"/>
      <c r="C22" s="240"/>
      <c r="D22" s="264"/>
      <c r="E22" s="260"/>
      <c r="F22" s="240"/>
      <c r="G22" s="240"/>
      <c r="H22" s="49" t="s">
        <v>61</v>
      </c>
      <c r="I22" s="123" t="s">
        <v>62</v>
      </c>
      <c r="J22" s="241"/>
      <c r="K22" s="243"/>
      <c r="L22" s="48" t="s">
        <v>58</v>
      </c>
      <c r="M22" s="47">
        <v>0</v>
      </c>
      <c r="N22" s="47" t="s">
        <v>28</v>
      </c>
      <c r="O22" s="98">
        <v>2</v>
      </c>
      <c r="P22" s="98">
        <v>20</v>
      </c>
      <c r="Q22" s="144" t="s">
        <v>33</v>
      </c>
      <c r="R22" s="148" t="s">
        <v>96</v>
      </c>
      <c r="S22" s="166"/>
    </row>
    <row r="23" spans="1:19" ht="57.6" x14ac:dyDescent="0.3">
      <c r="A23" s="270"/>
      <c r="B23" s="260"/>
      <c r="C23" s="240"/>
      <c r="D23" s="264"/>
      <c r="E23" s="260"/>
      <c r="F23" s="240"/>
      <c r="G23" s="240"/>
      <c r="H23" s="123" t="s">
        <v>63</v>
      </c>
      <c r="I23" s="74" t="s">
        <v>70</v>
      </c>
      <c r="J23" s="241"/>
      <c r="K23" s="243"/>
      <c r="L23" s="48" t="s">
        <v>71</v>
      </c>
      <c r="M23" s="47">
        <v>0</v>
      </c>
      <c r="N23" s="47">
        <v>2021</v>
      </c>
      <c r="O23" s="50" t="s">
        <v>28</v>
      </c>
      <c r="P23" s="50">
        <v>6</v>
      </c>
      <c r="Q23" s="144" t="s">
        <v>33</v>
      </c>
      <c r="R23" s="148" t="s">
        <v>79</v>
      </c>
      <c r="S23" s="166"/>
    </row>
    <row r="24" spans="1:19" ht="43.8" thickBot="1" x14ac:dyDescent="0.35">
      <c r="A24" s="271"/>
      <c r="B24" s="261"/>
      <c r="C24" s="245"/>
      <c r="D24" s="265"/>
      <c r="E24" s="261"/>
      <c r="F24" s="245"/>
      <c r="G24" s="245"/>
      <c r="H24" s="65" t="s">
        <v>65</v>
      </c>
      <c r="I24" s="65" t="s">
        <v>66</v>
      </c>
      <c r="J24" s="242"/>
      <c r="K24" s="244"/>
      <c r="L24" s="65" t="s">
        <v>67</v>
      </c>
      <c r="M24" s="66">
        <v>0</v>
      </c>
      <c r="N24" s="66">
        <v>2021</v>
      </c>
      <c r="O24" s="81" t="s">
        <v>28</v>
      </c>
      <c r="P24" s="126">
        <v>1</v>
      </c>
      <c r="Q24" s="147" t="s">
        <v>33</v>
      </c>
      <c r="R24" s="148" t="s">
        <v>80</v>
      </c>
      <c r="S24" s="166"/>
    </row>
    <row r="25" spans="1:19" x14ac:dyDescent="0.3">
      <c r="A25" s="40"/>
      <c r="B25" s="3" t="s">
        <v>72</v>
      </c>
      <c r="C25" s="46">
        <f>C5+C10</f>
        <v>11627047</v>
      </c>
      <c r="D25" s="45"/>
      <c r="E25" s="44">
        <f>E5</f>
        <v>6208797</v>
      </c>
      <c r="F25" s="43">
        <f>F5</f>
        <v>12417594</v>
      </c>
      <c r="G25" s="43">
        <f>G5</f>
        <v>12417594</v>
      </c>
      <c r="H25" s="41"/>
      <c r="I25" s="42"/>
      <c r="J25" s="42"/>
      <c r="K25" s="41"/>
      <c r="L25" s="40"/>
      <c r="M25" s="6">
        <f>SUM(M5:M24)</f>
        <v>0</v>
      </c>
      <c r="N25" s="6"/>
      <c r="O25" s="39">
        <f>SUM(O5:O24)</f>
        <v>66</v>
      </c>
      <c r="P25" s="39">
        <f>SUM(P5:P24)</f>
        <v>594</v>
      </c>
      <c r="Q25" s="38"/>
      <c r="R25" s="37"/>
    </row>
    <row r="26" spans="1:19" x14ac:dyDescent="0.3">
      <c r="A26" s="40"/>
      <c r="B26" s="3" t="s">
        <v>45</v>
      </c>
      <c r="C26" s="46">
        <f>C15+C20</f>
        <v>11933531</v>
      </c>
      <c r="D26" s="45"/>
      <c r="E26" s="44">
        <f>E6</f>
        <v>0</v>
      </c>
      <c r="F26" s="43">
        <f>F15</f>
        <v>7557903</v>
      </c>
      <c r="G26" s="43">
        <f>G15</f>
        <v>7557903</v>
      </c>
      <c r="H26" s="41"/>
      <c r="I26" s="42"/>
      <c r="J26" s="42"/>
      <c r="K26" s="41"/>
      <c r="L26" s="40"/>
      <c r="M26" s="6"/>
      <c r="N26" s="6"/>
      <c r="O26" s="39"/>
      <c r="P26" s="39"/>
      <c r="Q26" s="38"/>
      <c r="R26" s="37"/>
    </row>
    <row r="27" spans="1:19" x14ac:dyDescent="0.3">
      <c r="A27" s="34"/>
      <c r="B27" s="8" t="s">
        <v>73</v>
      </c>
      <c r="C27" s="131">
        <f>SUM(C5:C24)</f>
        <v>23560578</v>
      </c>
      <c r="D27" s="36"/>
      <c r="E27" s="131">
        <f>SUM(E5:E24)</f>
        <v>11627047</v>
      </c>
      <c r="F27" s="8">
        <f>SUM(F5:F24)</f>
        <v>35187625</v>
      </c>
      <c r="G27" s="35">
        <f>SUM(G5:G24)</f>
        <v>35187625</v>
      </c>
      <c r="H27" s="132"/>
      <c r="I27" s="132"/>
      <c r="J27" s="7"/>
      <c r="K27" s="34"/>
      <c r="L27" s="133"/>
      <c r="M27" s="33"/>
      <c r="N27" s="32"/>
      <c r="O27" s="31"/>
      <c r="Q27" s="7"/>
      <c r="R27" s="30"/>
    </row>
    <row r="28" spans="1:19" x14ac:dyDescent="0.3">
      <c r="F28" s="29"/>
      <c r="G28" s="29"/>
    </row>
    <row r="29" spans="1:19" ht="43.2" x14ac:dyDescent="0.3">
      <c r="A29" s="9" t="s">
        <v>46</v>
      </c>
      <c r="B29" s="9" t="s">
        <v>47</v>
      </c>
      <c r="C29" s="9" t="s">
        <v>48</v>
      </c>
      <c r="D29" s="9" t="s">
        <v>49</v>
      </c>
      <c r="E29" s="9" t="s">
        <v>7</v>
      </c>
      <c r="F29" s="9" t="s">
        <v>8</v>
      </c>
      <c r="G29" s="9" t="s">
        <v>50</v>
      </c>
      <c r="H29" s="9" t="s">
        <v>51</v>
      </c>
      <c r="I29" s="170" t="s">
        <v>74</v>
      </c>
      <c r="J29" s="9" t="s">
        <v>12</v>
      </c>
      <c r="K29" s="170" t="s">
        <v>74</v>
      </c>
    </row>
    <row r="30" spans="1:19" ht="72" x14ac:dyDescent="0.3">
      <c r="A30" s="28" t="str">
        <f>H5</f>
        <v>RCO01</v>
      </c>
      <c r="B30" s="95" t="str">
        <f>I5</f>
        <v>Enterprises supported (of which: micro, small, medium, large) (Paramą gavusios įmonės (iš kurių: labai mažos, mažosios, vidutinės ir didelės)</v>
      </c>
      <c r="C30" s="93" t="str">
        <f>L5</f>
        <v>enterprises</v>
      </c>
      <c r="D30" s="93">
        <f>M5</f>
        <v>0</v>
      </c>
      <c r="E30" s="24" t="s">
        <v>25</v>
      </c>
      <c r="F30" s="93" t="s">
        <v>26</v>
      </c>
      <c r="G30" s="93" t="s">
        <v>28</v>
      </c>
      <c r="H30" s="179">
        <f>O5+O10</f>
        <v>16</v>
      </c>
      <c r="I30" s="180">
        <v>24</v>
      </c>
      <c r="J30" s="134">
        <f>P5+P10</f>
        <v>117</v>
      </c>
      <c r="K30" s="135">
        <f>ROUND(J30*0.8,-1)</f>
        <v>90</v>
      </c>
      <c r="L30" s="25" t="s">
        <v>75</v>
      </c>
      <c r="M30" s="33"/>
    </row>
    <row r="31" spans="1:19" ht="72" x14ac:dyDescent="0.3">
      <c r="A31" s="82" t="str">
        <f>H15</f>
        <v>RCO01</v>
      </c>
      <c r="B31" s="83" t="str">
        <f>I15</f>
        <v>Enterprises supported (of which: micro, small, medium, large) (Paramą gavusios įmonės (iš kurių: labai mažos, mažosios, vidutinės ir didelės)</v>
      </c>
      <c r="C31" s="93" t="str">
        <f>L15</f>
        <v>enterprises</v>
      </c>
      <c r="D31" s="93">
        <f>M15</f>
        <v>0</v>
      </c>
      <c r="E31" s="24" t="s">
        <v>76</v>
      </c>
      <c r="F31" s="93" t="s">
        <v>26</v>
      </c>
      <c r="G31" s="93" t="s">
        <v>28</v>
      </c>
      <c r="H31" s="165">
        <f>O15+O20</f>
        <v>6</v>
      </c>
      <c r="I31" s="180">
        <v>10</v>
      </c>
      <c r="J31" s="26">
        <f>P15+P20</f>
        <v>60</v>
      </c>
      <c r="K31" s="19">
        <f t="shared" ref="K31:K34" si="0">ROUND(J31*0.8,-1)</f>
        <v>50</v>
      </c>
      <c r="L31" s="25" t="s">
        <v>75</v>
      </c>
      <c r="M31" s="33"/>
    </row>
    <row r="32" spans="1:19" ht="57.6" x14ac:dyDescent="0.3">
      <c r="A32" s="27" t="str">
        <f>H6</f>
        <v>RCO04</v>
      </c>
      <c r="B32" s="95" t="str">
        <f>I6</f>
        <v>Enterprises with non-financial suppport (Nefinansinę paramą gavusios įmonės)</v>
      </c>
      <c r="C32" s="93" t="str">
        <f>L6</f>
        <v>enterprises</v>
      </c>
      <c r="D32" s="93">
        <f>M6</f>
        <v>0</v>
      </c>
      <c r="E32" s="24" t="s">
        <v>25</v>
      </c>
      <c r="F32" s="93" t="s">
        <v>26</v>
      </c>
      <c r="G32" s="93" t="s">
        <v>28</v>
      </c>
      <c r="H32" s="179">
        <f>O6+O12</f>
        <v>16</v>
      </c>
      <c r="I32" s="180">
        <v>24</v>
      </c>
      <c r="J32" s="172">
        <f>P6+P12</f>
        <v>117</v>
      </c>
      <c r="K32" s="135">
        <f t="shared" si="0"/>
        <v>90</v>
      </c>
      <c r="L32" s="25" t="s">
        <v>75</v>
      </c>
      <c r="M32" s="33"/>
    </row>
    <row r="33" spans="1:13" ht="57.6" x14ac:dyDescent="0.3">
      <c r="A33" s="84" t="str">
        <f>H16</f>
        <v>RCO04</v>
      </c>
      <c r="B33" s="83" t="str">
        <f>I16</f>
        <v>Enterprises with non-financial suppport (Nefinansinę paramą gavusios įmonės)</v>
      </c>
      <c r="C33" s="93" t="str">
        <f>L16</f>
        <v>enterprises</v>
      </c>
      <c r="D33" s="93">
        <f>M16</f>
        <v>0</v>
      </c>
      <c r="E33" s="24" t="s">
        <v>76</v>
      </c>
      <c r="F33" s="93" t="s">
        <v>26</v>
      </c>
      <c r="G33" s="93" t="s">
        <v>28</v>
      </c>
      <c r="H33" s="165">
        <f>O16+O21</f>
        <v>6</v>
      </c>
      <c r="I33" s="180">
        <v>10</v>
      </c>
      <c r="J33" s="26">
        <f>P16+P21</f>
        <v>60</v>
      </c>
      <c r="K33" s="19">
        <f t="shared" si="0"/>
        <v>50</v>
      </c>
      <c r="L33" s="25" t="s">
        <v>75</v>
      </c>
      <c r="M33" s="33"/>
    </row>
    <row r="34" spans="1:13" ht="57.6" x14ac:dyDescent="0.3">
      <c r="A34" s="85" t="str">
        <f>H7</f>
        <v>RCO05</v>
      </c>
      <c r="B34" s="83" t="str">
        <f>I7</f>
        <v>New enterprises supported (Paramą gavusios naujos įmonės)</v>
      </c>
      <c r="C34" s="93" t="str">
        <f>L7</f>
        <v>enterprises</v>
      </c>
      <c r="D34" s="93">
        <f>M7</f>
        <v>0</v>
      </c>
      <c r="E34" s="24" t="s">
        <v>25</v>
      </c>
      <c r="F34" s="93" t="s">
        <v>26</v>
      </c>
      <c r="G34" s="93" t="s">
        <v>28</v>
      </c>
      <c r="H34" s="2">
        <f>O7+O12</f>
        <v>16</v>
      </c>
      <c r="I34" s="180">
        <v>24</v>
      </c>
      <c r="J34" s="136">
        <f>P7+P12</f>
        <v>117</v>
      </c>
      <c r="K34" s="136">
        <f t="shared" si="0"/>
        <v>90</v>
      </c>
      <c r="L34" s="25" t="s">
        <v>75</v>
      </c>
      <c r="M34" s="33"/>
    </row>
    <row r="35" spans="1:13" ht="57.6" x14ac:dyDescent="0.3">
      <c r="A35" s="85" t="str">
        <f>H17</f>
        <v>RCO05</v>
      </c>
      <c r="B35" s="83" t="str">
        <f>I17</f>
        <v>New enterprises supported (Paramą gavusios naujos įmonės)</v>
      </c>
      <c r="C35" s="93" t="str">
        <f>L17</f>
        <v>enterprises</v>
      </c>
      <c r="D35" s="93">
        <f>M17</f>
        <v>0</v>
      </c>
      <c r="E35" s="24" t="s">
        <v>76</v>
      </c>
      <c r="F35" s="93" t="s">
        <v>26</v>
      </c>
      <c r="G35" s="93" t="s">
        <v>28</v>
      </c>
      <c r="H35" s="23">
        <f>O17+O22</f>
        <v>6</v>
      </c>
      <c r="I35" s="180">
        <v>10</v>
      </c>
      <c r="J35" s="23">
        <f>P17+P22</f>
        <v>60</v>
      </c>
      <c r="K35" s="2">
        <f>ROUND(J35*0.8,-1)</f>
        <v>50</v>
      </c>
      <c r="L35" s="25" t="s">
        <v>75</v>
      </c>
      <c r="M35" s="33"/>
    </row>
    <row r="36" spans="1:13" ht="73.5" customHeight="1" x14ac:dyDescent="0.3">
      <c r="A36" s="85" t="str">
        <f>H8</f>
        <v>RCR03</v>
      </c>
      <c r="B36" s="83" t="str">
        <f>I8</f>
        <v>Small and medium-sized enterprises (SMEs) introducing product or process innovation (produktų ar procesų inovacijas diegiančios mažosios ir vidutinės įmonės (MVĮ))</v>
      </c>
      <c r="C36" s="93" t="str">
        <f>L8</f>
        <v>enterprises</v>
      </c>
      <c r="D36" s="93">
        <f>M8</f>
        <v>0</v>
      </c>
      <c r="E36" s="24" t="s">
        <v>25</v>
      </c>
      <c r="F36" s="93" t="s">
        <v>26</v>
      </c>
      <c r="G36" s="64">
        <v>2021</v>
      </c>
      <c r="H36" s="93" t="s">
        <v>28</v>
      </c>
      <c r="I36" s="2" t="s">
        <v>28</v>
      </c>
      <c r="J36" s="135">
        <f>P8+P13</f>
        <v>36</v>
      </c>
      <c r="K36" s="93">
        <f>J36</f>
        <v>36</v>
      </c>
      <c r="L36" s="86"/>
      <c r="M36" s="72"/>
    </row>
    <row r="37" spans="1:13" ht="114.75" customHeight="1" x14ac:dyDescent="0.3">
      <c r="A37" s="85" t="str">
        <f>H18</f>
        <v>RCR03</v>
      </c>
      <c r="B37" s="83" t="str">
        <f>I18</f>
        <v>Small and medium-sized enterprises (SMEs) introducing product or process innovation</v>
      </c>
      <c r="C37" s="93" t="str">
        <f>L18</f>
        <v xml:space="preserve">number </v>
      </c>
      <c r="D37" s="93">
        <f>M18</f>
        <v>0</v>
      </c>
      <c r="E37" s="24" t="s">
        <v>76</v>
      </c>
      <c r="F37" s="93" t="s">
        <v>26</v>
      </c>
      <c r="G37" s="64">
        <v>2021</v>
      </c>
      <c r="H37" s="93" t="s">
        <v>28</v>
      </c>
      <c r="I37" s="2" t="s">
        <v>28</v>
      </c>
      <c r="J37" s="171">
        <f>P18+P23</f>
        <v>18</v>
      </c>
      <c r="K37" s="93">
        <f>J37</f>
        <v>18</v>
      </c>
      <c r="L37" s="86"/>
      <c r="M37" s="72"/>
    </row>
    <row r="38" spans="1:13" ht="114.75" customHeight="1" x14ac:dyDescent="0.3">
      <c r="A38" s="87" t="str">
        <f>H9</f>
        <v>RCR06</v>
      </c>
      <c r="B38" s="88" t="str">
        <f>I9</f>
        <v>Patent applications submitted (pateiktos patentų paraiškos)</v>
      </c>
      <c r="C38" s="88" t="str">
        <f>L9</f>
        <v>patent applications</v>
      </c>
      <c r="D38" s="23">
        <f>M8</f>
        <v>0</v>
      </c>
      <c r="E38" s="24" t="s">
        <v>25</v>
      </c>
      <c r="F38" s="93" t="s">
        <v>26</v>
      </c>
      <c r="G38" s="64">
        <v>2021</v>
      </c>
      <c r="H38" s="93" t="s">
        <v>28</v>
      </c>
      <c r="I38" s="2" t="s">
        <v>28</v>
      </c>
      <c r="J38" s="135">
        <f>P9+P14</f>
        <v>6</v>
      </c>
      <c r="K38" s="23">
        <f>J38</f>
        <v>6</v>
      </c>
      <c r="L38" s="86"/>
      <c r="M38" s="72"/>
    </row>
    <row r="39" spans="1:13" ht="114.75" customHeight="1" x14ac:dyDescent="0.3">
      <c r="A39" s="87" t="str">
        <f>H19</f>
        <v>RCR06</v>
      </c>
      <c r="B39" s="88" t="str">
        <f>I19</f>
        <v>Patent applications submitted (pateiktos patentų paraiškos)</v>
      </c>
      <c r="C39" s="88" t="str">
        <f>L19</f>
        <v>patent applications</v>
      </c>
      <c r="D39" s="23">
        <f>M19</f>
        <v>0</v>
      </c>
      <c r="E39" s="24" t="s">
        <v>76</v>
      </c>
      <c r="F39" s="93" t="s">
        <v>26</v>
      </c>
      <c r="G39" s="64">
        <v>2021</v>
      </c>
      <c r="H39" s="93" t="s">
        <v>28</v>
      </c>
      <c r="I39" s="2" t="s">
        <v>28</v>
      </c>
      <c r="J39" s="171">
        <f>P19+P24</f>
        <v>3</v>
      </c>
      <c r="K39" s="23">
        <f>J39</f>
        <v>3</v>
      </c>
      <c r="L39" s="86"/>
      <c r="M39" s="72"/>
    </row>
    <row r="40" spans="1:13" x14ac:dyDescent="0.3">
      <c r="D40">
        <f>SUM(D30:D39)</f>
        <v>0</v>
      </c>
      <c r="H40" s="22">
        <f>SUM(H30:H39)</f>
        <v>66</v>
      </c>
      <c r="I40" s="22">
        <f>SUM(I30:I39)</f>
        <v>102</v>
      </c>
      <c r="J40" s="22">
        <f>SUM(J30:J39)</f>
        <v>594</v>
      </c>
      <c r="K40" s="22">
        <f>SUM(K30:K39)</f>
        <v>483</v>
      </c>
      <c r="L40" s="22" t="b">
        <f>J40=P25</f>
        <v>1</v>
      </c>
    </row>
  </sheetData>
  <mergeCells count="44">
    <mergeCell ref="L3:L4"/>
    <mergeCell ref="M3:N3"/>
    <mergeCell ref="O3:O4"/>
    <mergeCell ref="P3:P4"/>
    <mergeCell ref="A3:A4"/>
    <mergeCell ref="B3:B4"/>
    <mergeCell ref="C3:C4"/>
    <mergeCell ref="D3:F3"/>
    <mergeCell ref="G3:G4"/>
    <mergeCell ref="A5:A24"/>
    <mergeCell ref="B5:B9"/>
    <mergeCell ref="C5:C9"/>
    <mergeCell ref="D5:D9"/>
    <mergeCell ref="E5:E9"/>
    <mergeCell ref="B15:B19"/>
    <mergeCell ref="C15:C19"/>
    <mergeCell ref="D15:D19"/>
    <mergeCell ref="E15:E19"/>
    <mergeCell ref="B10:B14"/>
    <mergeCell ref="C10:C14"/>
    <mergeCell ref="D10:D14"/>
    <mergeCell ref="E10:E14"/>
    <mergeCell ref="F10:F14"/>
    <mergeCell ref="B20:B24"/>
    <mergeCell ref="C20:C24"/>
    <mergeCell ref="D20:D24"/>
    <mergeCell ref="E20:E24"/>
    <mergeCell ref="F20:F24"/>
    <mergeCell ref="S3:S4"/>
    <mergeCell ref="F15:F19"/>
    <mergeCell ref="G15:G19"/>
    <mergeCell ref="J15:J24"/>
    <mergeCell ref="K15:K24"/>
    <mergeCell ref="G20:G24"/>
    <mergeCell ref="J5:J14"/>
    <mergeCell ref="K5:K14"/>
    <mergeCell ref="G10:G14"/>
    <mergeCell ref="F5:F9"/>
    <mergeCell ref="G5:G9"/>
    <mergeCell ref="H3:I3"/>
    <mergeCell ref="J3:J4"/>
    <mergeCell ref="Q3:Q4"/>
    <mergeCell ref="R3:R4"/>
    <mergeCell ref="K3:K4"/>
  </mergeCells>
  <pageMargins left="0.7" right="0.7" top="0.75" bottom="0.75" header="0.3" footer="0.3"/>
  <pageSetup paperSize="9" scale="2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EC4B45-79C8-4288-8110-328DA1BF0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9EA6DD-54ED-41E4-B489-8EDCEF1AD823}">
  <ds:schemaRefs>
    <ds:schemaRef ds:uri="http://schemas.microsoft.com/sharepoint/v3/contenttype/forms"/>
  </ds:schemaRefs>
</ds:datastoreItem>
</file>

<file path=customXml/itemProps3.xml><?xml version="1.0" encoding="utf-8"?>
<ds:datastoreItem xmlns:ds="http://schemas.openxmlformats.org/officeDocument/2006/customXml" ds:itemID="{76A2EBD8-A2F0-44C3-9B13-9EE725AD39E6}">
  <ds:schemaRefs>
    <ds:schemaRef ds:uri="http://schemas.microsoft.com/office/2006/metadata/properties"/>
    <ds:schemaRef ds:uri="e92b3888-6436-4536-a96b-d3f820c1a659"/>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1.4 (1)</vt:lpstr>
      <vt:lpstr>1.4 (2)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2025-03-26T13:48:22Z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