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Šios_darbaknygės"/>
  <mc:AlternateContent xmlns:mc="http://schemas.openxmlformats.org/markup-compatibility/2006">
    <mc:Choice Requires="x15">
      <x15ac:absPath xmlns:x15ac="http://schemas.microsoft.com/office/spreadsheetml/2010/11/ac" url="https://inagentura-my.sharepoint.com/personal/a_sivickiene_inovacijuagentura_lt/Documents/Darbalaukis/"/>
    </mc:Choice>
  </mc:AlternateContent>
  <xr:revisionPtr revIDLastSave="0" documentId="8_{A3FC5EFF-18B3-4B03-8719-84CD020375B4}" xr6:coauthVersionLast="47" xr6:coauthVersionMax="47" xr10:uidLastSave="{00000000-0000-0000-0000-000000000000}"/>
  <bookViews>
    <workbookView xWindow="-108" yWindow="-108" windowWidth="23256" windowHeight="12456" tabRatio="939" firstSheet="1" activeTab="1" xr2:uid="{00000000-000D-0000-FFFF-FFFF00000000}"/>
  </bookViews>
  <sheets>
    <sheet name="DATA" sheetId="41" state="veryHidden" r:id="rId1"/>
    <sheet name="Suvestinė" sheetId="52" r:id="rId2"/>
    <sheet name="Darbo užmokestis" sheetId="54" r:id="rId3"/>
    <sheet name="Išlaidos" sheetId="4" r:id="rId4"/>
  </sheets>
  <definedNames>
    <definedName name="_xlnm.Print_Area" localSheetId="2">'Darbo užmokestis'!$A$1:$F$15</definedName>
    <definedName name="_xlnm.Print_Area" localSheetId="3">Išlaidos!$A$1:$J$99</definedName>
    <definedName name="_xlnm.Print_Area" localSheetId="1">Suvestinė!$A$1:$L$15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2" l="1"/>
  <c r="I8" i="52" s="1"/>
  <c r="E30" i="52"/>
  <c r="E25" i="52"/>
  <c r="H26" i="52" s="1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7" i="54"/>
  <c r="F98" i="4"/>
  <c r="G98" i="4" s="1"/>
  <c r="H98" i="4" s="1"/>
  <c r="C98" i="4"/>
  <c r="F97" i="4"/>
  <c r="G97" i="4" s="1"/>
  <c r="H97" i="4" s="1"/>
  <c r="C97" i="4"/>
  <c r="F96" i="4"/>
  <c r="G96" i="4" s="1"/>
  <c r="H96" i="4" s="1"/>
  <c r="C96" i="4"/>
  <c r="F95" i="4"/>
  <c r="G95" i="4" s="1"/>
  <c r="H95" i="4" s="1"/>
  <c r="C95" i="4"/>
  <c r="F94" i="4"/>
  <c r="G94" i="4" s="1"/>
  <c r="H94" i="4" s="1"/>
  <c r="C94" i="4"/>
  <c r="F93" i="4"/>
  <c r="G93" i="4" s="1"/>
  <c r="H93" i="4" s="1"/>
  <c r="C93" i="4"/>
  <c r="F92" i="4"/>
  <c r="G92" i="4" s="1"/>
  <c r="H92" i="4" s="1"/>
  <c r="C92" i="4"/>
  <c r="F91" i="4"/>
  <c r="G91" i="4" s="1"/>
  <c r="H91" i="4" s="1"/>
  <c r="C91" i="4"/>
  <c r="F90" i="4"/>
  <c r="G90" i="4" s="1"/>
  <c r="H90" i="4" s="1"/>
  <c r="C90" i="4"/>
  <c r="F89" i="4"/>
  <c r="G89" i="4" s="1"/>
  <c r="H89" i="4" s="1"/>
  <c r="C89" i="4"/>
  <c r="F88" i="4"/>
  <c r="G88" i="4" s="1"/>
  <c r="H88" i="4" s="1"/>
  <c r="C88" i="4"/>
  <c r="F87" i="4"/>
  <c r="G87" i="4" s="1"/>
  <c r="H87" i="4" s="1"/>
  <c r="C87" i="4"/>
  <c r="F86" i="4"/>
  <c r="G86" i="4" s="1"/>
  <c r="H86" i="4" s="1"/>
  <c r="C86" i="4"/>
  <c r="F85" i="4"/>
  <c r="G85" i="4" s="1"/>
  <c r="H85" i="4" s="1"/>
  <c r="C85" i="4"/>
  <c r="F84" i="4"/>
  <c r="G84" i="4" s="1"/>
  <c r="H84" i="4" s="1"/>
  <c r="C84" i="4"/>
  <c r="F83" i="4"/>
  <c r="G83" i="4" s="1"/>
  <c r="H83" i="4" s="1"/>
  <c r="C83" i="4"/>
  <c r="F82" i="4"/>
  <c r="G82" i="4" s="1"/>
  <c r="H82" i="4" s="1"/>
  <c r="C82" i="4"/>
  <c r="F81" i="4"/>
  <c r="G81" i="4" s="1"/>
  <c r="H81" i="4" s="1"/>
  <c r="C81" i="4"/>
  <c r="F80" i="4"/>
  <c r="G80" i="4" s="1"/>
  <c r="H80" i="4" s="1"/>
  <c r="C80" i="4"/>
  <c r="F79" i="4"/>
  <c r="G79" i="4" s="1"/>
  <c r="H79" i="4" s="1"/>
  <c r="C79" i="4"/>
  <c r="F78" i="4"/>
  <c r="G78" i="4" s="1"/>
  <c r="H78" i="4" s="1"/>
  <c r="C78" i="4"/>
  <c r="F77" i="4"/>
  <c r="G77" i="4" s="1"/>
  <c r="H77" i="4" s="1"/>
  <c r="C77" i="4"/>
  <c r="F76" i="4"/>
  <c r="G76" i="4" s="1"/>
  <c r="H76" i="4" s="1"/>
  <c r="C76" i="4"/>
  <c r="F75" i="4"/>
  <c r="G75" i="4" s="1"/>
  <c r="H75" i="4" s="1"/>
  <c r="C75" i="4"/>
  <c r="F74" i="4"/>
  <c r="G74" i="4" s="1"/>
  <c r="C74" i="4"/>
  <c r="G72" i="4"/>
  <c r="F67" i="4"/>
  <c r="G67" i="4" s="1"/>
  <c r="H67" i="4" s="1"/>
  <c r="C67" i="4"/>
  <c r="F66" i="4"/>
  <c r="G66" i="4" s="1"/>
  <c r="H66" i="4" s="1"/>
  <c r="C66" i="4"/>
  <c r="F65" i="4"/>
  <c r="G65" i="4" s="1"/>
  <c r="H65" i="4" s="1"/>
  <c r="C65" i="4"/>
  <c r="F64" i="4"/>
  <c r="G64" i="4" s="1"/>
  <c r="H64" i="4" s="1"/>
  <c r="C64" i="4"/>
  <c r="F63" i="4"/>
  <c r="G63" i="4" s="1"/>
  <c r="H63" i="4" s="1"/>
  <c r="C63" i="4"/>
  <c r="F62" i="4"/>
  <c r="G62" i="4" s="1"/>
  <c r="H62" i="4" s="1"/>
  <c r="C62" i="4"/>
  <c r="F61" i="4"/>
  <c r="G61" i="4" s="1"/>
  <c r="H61" i="4" s="1"/>
  <c r="C61" i="4"/>
  <c r="F60" i="4"/>
  <c r="G60" i="4" s="1"/>
  <c r="H60" i="4" s="1"/>
  <c r="C60" i="4"/>
  <c r="F59" i="4"/>
  <c r="G59" i="4" s="1"/>
  <c r="H59" i="4" s="1"/>
  <c r="C59" i="4"/>
  <c r="F58" i="4"/>
  <c r="G58" i="4" s="1"/>
  <c r="H58" i="4" s="1"/>
  <c r="C58" i="4"/>
  <c r="F57" i="4"/>
  <c r="G57" i="4" s="1"/>
  <c r="H57" i="4" s="1"/>
  <c r="C57" i="4"/>
  <c r="F56" i="4"/>
  <c r="G56" i="4" s="1"/>
  <c r="H56" i="4" s="1"/>
  <c r="C56" i="4"/>
  <c r="F55" i="4"/>
  <c r="G55" i="4" s="1"/>
  <c r="H55" i="4" s="1"/>
  <c r="C55" i="4"/>
  <c r="F54" i="4"/>
  <c r="G54" i="4" s="1"/>
  <c r="H54" i="4" s="1"/>
  <c r="C54" i="4"/>
  <c r="F53" i="4"/>
  <c r="G53" i="4" s="1"/>
  <c r="H53" i="4" s="1"/>
  <c r="C53" i="4"/>
  <c r="F52" i="4"/>
  <c r="G52" i="4" s="1"/>
  <c r="H52" i="4" s="1"/>
  <c r="C52" i="4"/>
  <c r="F51" i="4"/>
  <c r="G51" i="4" s="1"/>
  <c r="H51" i="4" s="1"/>
  <c r="C51" i="4"/>
  <c r="F50" i="4"/>
  <c r="G50" i="4" s="1"/>
  <c r="H50" i="4" s="1"/>
  <c r="C50" i="4"/>
  <c r="F49" i="4"/>
  <c r="G49" i="4" s="1"/>
  <c r="H49" i="4" s="1"/>
  <c r="C49" i="4"/>
  <c r="F48" i="4"/>
  <c r="G48" i="4" s="1"/>
  <c r="H48" i="4" s="1"/>
  <c r="C48" i="4"/>
  <c r="F47" i="4"/>
  <c r="G47" i="4" s="1"/>
  <c r="H47" i="4" s="1"/>
  <c r="C47" i="4"/>
  <c r="F46" i="4"/>
  <c r="G46" i="4" s="1"/>
  <c r="H46" i="4" s="1"/>
  <c r="C46" i="4"/>
  <c r="F45" i="4"/>
  <c r="G45" i="4" s="1"/>
  <c r="H45" i="4" s="1"/>
  <c r="C45" i="4"/>
  <c r="F44" i="4"/>
  <c r="G44" i="4" s="1"/>
  <c r="H44" i="4" s="1"/>
  <c r="C44" i="4"/>
  <c r="F43" i="4"/>
  <c r="G43" i="4" s="1"/>
  <c r="C43" i="4"/>
  <c r="G41" i="4"/>
  <c r="F27" i="52" l="1"/>
  <c r="G32" i="52"/>
  <c r="H27" i="52"/>
  <c r="G27" i="52"/>
  <c r="H32" i="52"/>
  <c r="F32" i="52"/>
  <c r="H31" i="52"/>
  <c r="G73" i="4"/>
  <c r="E7" i="52" s="1"/>
  <c r="G42" i="4"/>
  <c r="D7" i="52" s="1"/>
  <c r="G40" i="4"/>
  <c r="D6" i="52" s="1"/>
  <c r="G71" i="4"/>
  <c r="E6" i="52" s="1"/>
  <c r="I27" i="52"/>
  <c r="I32" i="52"/>
  <c r="H74" i="4"/>
  <c r="H73" i="4" s="1"/>
  <c r="H72" i="4"/>
  <c r="H71" i="4" s="1"/>
  <c r="H41" i="4"/>
  <c r="H40" i="4" s="1"/>
  <c r="H43" i="4"/>
  <c r="H42" i="4" s="1"/>
  <c r="G68" i="4" l="1"/>
  <c r="H99" i="4"/>
  <c r="G99" i="4"/>
  <c r="H68" i="4"/>
  <c r="F13" i="4"/>
  <c r="F14" i="4"/>
  <c r="F15" i="4"/>
  <c r="F16" i="4"/>
  <c r="F17" i="4"/>
  <c r="F18" i="4"/>
  <c r="F19" i="4"/>
  <c r="F20" i="4"/>
  <c r="F21" i="4"/>
  <c r="G21" i="4" s="1"/>
  <c r="H21" i="4" s="1"/>
  <c r="F22" i="4"/>
  <c r="G22" i="4" s="1"/>
  <c r="H22" i="4" s="1"/>
  <c r="F23" i="4"/>
  <c r="G23" i="4" s="1"/>
  <c r="H23" i="4" s="1"/>
  <c r="F24" i="4"/>
  <c r="G24" i="4" s="1"/>
  <c r="H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 s="1"/>
  <c r="H29" i="4" s="1"/>
  <c r="F30" i="4"/>
  <c r="G30" i="4" s="1"/>
  <c r="H30" i="4" s="1"/>
  <c r="F31" i="4"/>
  <c r="G31" i="4" s="1"/>
  <c r="H31" i="4" s="1"/>
  <c r="F32" i="4"/>
  <c r="G32" i="4" s="1"/>
  <c r="H32" i="4" s="1"/>
  <c r="F33" i="4"/>
  <c r="G33" i="4" s="1"/>
  <c r="H33" i="4" s="1"/>
  <c r="F34" i="4"/>
  <c r="G34" i="4" s="1"/>
  <c r="H34" i="4" s="1"/>
  <c r="F35" i="4"/>
  <c r="G35" i="4" s="1"/>
  <c r="H35" i="4" s="1"/>
  <c r="F36" i="4"/>
  <c r="G36" i="4" s="1"/>
  <c r="H36" i="4" s="1"/>
  <c r="F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2" i="4"/>
  <c r="B7" i="52"/>
  <c r="B6" i="52"/>
  <c r="G10" i="4" l="1"/>
  <c r="G9" i="4" s="1"/>
  <c r="G12" i="4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O32" i="41"/>
  <c r="N32" i="41"/>
  <c r="H32" i="41"/>
  <c r="D32" i="41"/>
  <c r="C32" i="41"/>
  <c r="B32" i="41"/>
  <c r="O31" i="41"/>
  <c r="N31" i="41"/>
  <c r="H31" i="41"/>
  <c r="D31" i="41"/>
  <c r="C31" i="41"/>
  <c r="B31" i="41"/>
  <c r="O30" i="41"/>
  <c r="N30" i="41"/>
  <c r="H30" i="41"/>
  <c r="D30" i="41"/>
  <c r="C30" i="41"/>
  <c r="B30" i="41"/>
  <c r="O29" i="41"/>
  <c r="N29" i="41"/>
  <c r="H29" i="41"/>
  <c r="D29" i="41"/>
  <c r="C29" i="41"/>
  <c r="B29" i="41"/>
  <c r="O28" i="41"/>
  <c r="N28" i="41"/>
  <c r="H28" i="41"/>
  <c r="D28" i="41"/>
  <c r="C28" i="41"/>
  <c r="B28" i="41"/>
  <c r="O27" i="41"/>
  <c r="N27" i="41"/>
  <c r="H27" i="41"/>
  <c r="D27" i="41"/>
  <c r="C27" i="41"/>
  <c r="B27" i="41"/>
  <c r="O26" i="41"/>
  <c r="N26" i="41"/>
  <c r="H26" i="41"/>
  <c r="D26" i="41"/>
  <c r="C26" i="41"/>
  <c r="B26" i="41"/>
  <c r="O25" i="41"/>
  <c r="N25" i="41"/>
  <c r="H25" i="41"/>
  <c r="D25" i="41"/>
  <c r="C25" i="41"/>
  <c r="B25" i="41"/>
  <c r="O24" i="41"/>
  <c r="N24" i="41"/>
  <c r="H24" i="41"/>
  <c r="D24" i="41"/>
  <c r="C24" i="41"/>
  <c r="B24" i="41"/>
  <c r="O23" i="41"/>
  <c r="N23" i="41"/>
  <c r="H23" i="41"/>
  <c r="D23" i="41"/>
  <c r="C23" i="41"/>
  <c r="B23" i="41"/>
  <c r="O22" i="41"/>
  <c r="N22" i="41"/>
  <c r="H22" i="41"/>
  <c r="D22" i="41"/>
  <c r="C22" i="41"/>
  <c r="B22" i="41"/>
  <c r="O21" i="41"/>
  <c r="N21" i="41"/>
  <c r="H21" i="41"/>
  <c r="D21" i="41"/>
  <c r="C21" i="41"/>
  <c r="B21" i="41"/>
  <c r="O20" i="41"/>
  <c r="N20" i="41"/>
  <c r="H20" i="41"/>
  <c r="D20" i="41"/>
  <c r="C20" i="41"/>
  <c r="B20" i="41"/>
  <c r="O19" i="41"/>
  <c r="N19" i="41"/>
  <c r="H19" i="41"/>
  <c r="D19" i="41"/>
  <c r="C19" i="41"/>
  <c r="B19" i="41"/>
  <c r="O18" i="41"/>
  <c r="N18" i="41"/>
  <c r="H18" i="41"/>
  <c r="D18" i="41"/>
  <c r="C18" i="41"/>
  <c r="B18" i="41"/>
  <c r="O17" i="41"/>
  <c r="N17" i="41"/>
  <c r="H17" i="41"/>
  <c r="D17" i="41"/>
  <c r="C17" i="41"/>
  <c r="B17" i="41"/>
  <c r="O16" i="41"/>
  <c r="N16" i="41"/>
  <c r="H16" i="41"/>
  <c r="D16" i="41"/>
  <c r="C16" i="41"/>
  <c r="B16" i="41"/>
  <c r="O15" i="41"/>
  <c r="N15" i="41"/>
  <c r="H15" i="41"/>
  <c r="D15" i="41"/>
  <c r="C15" i="41"/>
  <c r="B15" i="41"/>
  <c r="O14" i="41"/>
  <c r="N14" i="41"/>
  <c r="H14" i="41"/>
  <c r="D14" i="41"/>
  <c r="C14" i="41"/>
  <c r="B14" i="41"/>
  <c r="O13" i="41"/>
  <c r="N13" i="41"/>
  <c r="H13" i="41"/>
  <c r="D13" i="41"/>
  <c r="C13" i="41"/>
  <c r="B13" i="41"/>
  <c r="O12" i="41"/>
  <c r="N12" i="41"/>
  <c r="H12" i="41"/>
  <c r="D12" i="41"/>
  <c r="C12" i="41"/>
  <c r="B12" i="41"/>
  <c r="O11" i="41"/>
  <c r="N11" i="41"/>
  <c r="H11" i="41"/>
  <c r="D11" i="41"/>
  <c r="C11" i="41"/>
  <c r="B11" i="41"/>
  <c r="O10" i="41"/>
  <c r="N10" i="41"/>
  <c r="H10" i="41"/>
  <c r="D10" i="41"/>
  <c r="C10" i="41"/>
  <c r="B10" i="41"/>
  <c r="O9" i="41"/>
  <c r="N9" i="41"/>
  <c r="H9" i="41"/>
  <c r="D9" i="41"/>
  <c r="C9" i="41"/>
  <c r="B9" i="41"/>
  <c r="O8" i="41"/>
  <c r="N8" i="41"/>
  <c r="O5" i="41" s="1"/>
  <c r="H8" i="41"/>
  <c r="J3" i="41" s="1"/>
  <c r="D8" i="41"/>
  <c r="C8" i="41"/>
  <c r="C4" i="41" s="1"/>
  <c r="B8" i="41"/>
  <c r="I31" i="41"/>
  <c r="J21" i="41"/>
  <c r="I9" i="41"/>
  <c r="J12" i="41"/>
  <c r="I14" i="41"/>
  <c r="I15" i="41"/>
  <c r="I16" i="41"/>
  <c r="J17" i="41"/>
  <c r="I17" i="41"/>
  <c r="J20" i="41"/>
  <c r="J24" i="41"/>
  <c r="J32" i="41"/>
  <c r="J30" i="41"/>
  <c r="I30" i="41"/>
  <c r="I29" i="41"/>
  <c r="J26" i="41"/>
  <c r="J25" i="41"/>
  <c r="I25" i="41"/>
  <c r="I24" i="41"/>
  <c r="I23" i="41"/>
  <c r="J23" i="41"/>
  <c r="J22" i="41"/>
  <c r="I21" i="41"/>
  <c r="I20" i="41"/>
  <c r="J19" i="41"/>
  <c r="I18" i="41"/>
  <c r="J16" i="41"/>
  <c r="J15" i="41"/>
  <c r="J14" i="41"/>
  <c r="J13" i="41"/>
  <c r="I12" i="41"/>
  <c r="J11" i="41"/>
  <c r="I11" i="41"/>
  <c r="J31" i="41"/>
  <c r="I10" i="41"/>
  <c r="I13" i="41"/>
  <c r="J29" i="41"/>
  <c r="I19" i="41"/>
  <c r="J10" i="41"/>
  <c r="J18" i="41"/>
  <c r="I22" i="41"/>
  <c r="I26" i="41"/>
  <c r="I27" i="41"/>
  <c r="I28" i="41"/>
  <c r="J28" i="41"/>
  <c r="I32" i="41"/>
  <c r="J27" i="41"/>
  <c r="J9" i="41"/>
  <c r="C5" i="41"/>
  <c r="D2" i="41"/>
  <c r="J8" i="41"/>
  <c r="I8" i="41"/>
  <c r="G11" i="4" l="1"/>
  <c r="G37" i="4" s="1"/>
  <c r="G6" i="4" s="1"/>
  <c r="H10" i="4"/>
  <c r="D4" i="41"/>
  <c r="D5" i="41"/>
  <c r="D3" i="41"/>
  <c r="C2" i="41"/>
  <c r="I3" i="41"/>
  <c r="O4" i="41"/>
  <c r="O3" i="41"/>
  <c r="O2" i="41"/>
  <c r="I2" i="41"/>
  <c r="I4" i="41"/>
  <c r="J4" i="41"/>
  <c r="I5" i="41"/>
  <c r="J2" i="41"/>
  <c r="J5" i="41"/>
  <c r="H12" i="4"/>
  <c r="C3" i="41"/>
  <c r="C7" i="52" l="1"/>
  <c r="F7" i="52" s="1"/>
  <c r="H9" i="4"/>
  <c r="H11" i="4"/>
  <c r="C6" i="52"/>
  <c r="F6" i="52" s="1"/>
  <c r="F25" i="52" l="1"/>
  <c r="F30" i="52"/>
  <c r="G7" i="52"/>
  <c r="F31" i="52"/>
  <c r="F26" i="52"/>
  <c r="H37" i="4"/>
  <c r="F9" i="52"/>
  <c r="H25" i="52" l="1"/>
  <c r="H30" i="52"/>
  <c r="H9" i="52"/>
  <c r="G6" i="52"/>
  <c r="G9" i="52" s="1"/>
  <c r="I7" i="52"/>
  <c r="G18" i="52"/>
  <c r="G26" i="52"/>
  <c r="G31" i="52"/>
  <c r="F29" i="52"/>
  <c r="F24" i="52"/>
  <c r="H6" i="4"/>
  <c r="H33" i="52" l="1"/>
  <c r="H29" i="52" s="1"/>
  <c r="H28" i="52"/>
  <c r="G30" i="52"/>
  <c r="G33" i="52" s="1"/>
  <c r="I6" i="52"/>
  <c r="I9" i="52" s="1"/>
  <c r="G25" i="52"/>
  <c r="G28" i="52" s="1"/>
  <c r="G12" i="52" s="1"/>
  <c r="I26" i="52"/>
  <c r="I31" i="52"/>
  <c r="H12" i="52" l="1"/>
  <c r="H14" i="52" s="1"/>
  <c r="H24" i="52"/>
  <c r="I25" i="52"/>
  <c r="I30" i="52"/>
  <c r="G24" i="52"/>
  <c r="G14" i="52"/>
  <c r="H18" i="52" s="1"/>
  <c r="G29" i="52"/>
  <c r="J18" i="52"/>
  <c r="I12" i="52" l="1"/>
  <c r="I14" i="52" s="1"/>
  <c r="I33" i="52" l="1"/>
  <c r="I29" i="52" s="1"/>
  <c r="I28" i="52"/>
  <c r="I24" i="52" s="1"/>
  <c r="I16" i="52"/>
  <c r="I15" i="52"/>
</calcChain>
</file>

<file path=xl/sharedStrings.xml><?xml version="1.0" encoding="utf-8"?>
<sst xmlns="http://schemas.openxmlformats.org/spreadsheetml/2006/main" count="291" uniqueCount="166">
  <si>
    <t>Vykdytojo tipas</t>
  </si>
  <si>
    <t>MT VID. intensyvumas</t>
  </si>
  <si>
    <t>EP VID. intensyvumas</t>
  </si>
  <si>
    <t>TIS</t>
  </si>
  <si>
    <t>FS</t>
  </si>
  <si>
    <t>Juridinis asmuo</t>
  </si>
  <si>
    <t>Pareiškėjas</t>
  </si>
  <si>
    <t>Partneris Nr. 1</t>
  </si>
  <si>
    <t>Partneris Nr. 2</t>
  </si>
  <si>
    <t>Partneris Nr. 3</t>
  </si>
  <si>
    <t>Veiklos Nr.</t>
  </si>
  <si>
    <t>Veiklos tipas</t>
  </si>
  <si>
    <t>Intensyvumas</t>
  </si>
  <si>
    <t>PROJEKTO BIUDŽETO SUVESTINĖ</t>
  </si>
  <si>
    <t>(lentelė užpildoma automatiškai)</t>
  </si>
  <si>
    <t>Finansavimo suma, Eur</t>
  </si>
  <si>
    <t>IŠ VISO:</t>
  </si>
  <si>
    <t>Nr.</t>
  </si>
  <si>
    <t>Vardas, pavardė</t>
  </si>
  <si>
    <t>Pareigos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</si>
  <si>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</si>
  <si>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</si>
  <si>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</si>
  <si>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</si>
  <si>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</si>
  <si>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</si>
  <si>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</si>
  <si>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</si>
  <si>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</si>
  <si>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</si>
  <si>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Pareiškėjo pavadinimas:</t>
  </si>
  <si>
    <t>Finansuojamoji dalis:</t>
  </si>
  <si>
    <t>Išlaidų pavadinimas</t>
  </si>
  <si>
    <t>Matavimo vnt.</t>
  </si>
  <si>
    <t>Kiekis</t>
  </si>
  <si>
    <t>Vieneto kaina be PVM, Eur</t>
  </si>
  <si>
    <t>Komentarai ir išlaidų pagrindimo dokumentų pavadinimas, data ir Nr.</t>
  </si>
  <si>
    <t>1.1</t>
  </si>
  <si>
    <t>1.1.1</t>
  </si>
  <si>
    <t>val.</t>
  </si>
  <si>
    <t>Kad galėtumėte pasirinkti darbuotojus, pirmiausia užpildykite lapą „Darbo užmokestis“</t>
  </si>
  <si>
    <t>1.2</t>
  </si>
  <si>
    <t>1.2.1</t>
  </si>
  <si>
    <t>1.2.2</t>
  </si>
  <si>
    <t>1.2.3</t>
  </si>
  <si>
    <t>1.2.4</t>
  </si>
  <si>
    <t>1.2.5</t>
  </si>
  <si>
    <t>* buhalterinė pažyma apie praėjusių 3–6 mėnesių darbo užmokestį ir (arba) Valstybės duomenų agentūros, Lietuvos banko duomenys apie gaunamus darbo užmokesčius einant panašias pareigas</t>
  </si>
  <si>
    <t>Darbo užmokesčio valandinis įkainis, Eur/ val.</t>
  </si>
  <si>
    <t>Iš viso tiesioginių išlaidų:</t>
  </si>
  <si>
    <t>PROJEKTO BIUDŽETAS:</t>
  </si>
  <si>
    <t>Sostinės regionui tenkanti biudžeto dalis</t>
  </si>
  <si>
    <t>Projekto biudžeto pasiskirstymas pagal regionus</t>
  </si>
  <si>
    <t>Netiesioginės išlaidos</t>
  </si>
  <si>
    <r>
      <t xml:space="preserve">Netiesioginės išlaidos </t>
    </r>
    <r>
      <rPr>
        <sz val="9"/>
        <color theme="1"/>
        <rFont val="Verdana"/>
        <family val="2"/>
        <charset val="186"/>
      </rPr>
      <t>(pasirinkite procentą):</t>
    </r>
  </si>
  <si>
    <t>1 IPP ETAPAS</t>
  </si>
  <si>
    <t>Inovatyviojo produkto koncepcijos sukūrimas ir patvirtinimas</t>
  </si>
  <si>
    <t>2 IPP ETAPAS</t>
  </si>
  <si>
    <t>Inovatyviojo produkto prototipo sukūrimas</t>
  </si>
  <si>
    <t>3 IPP ETAPAS</t>
  </si>
  <si>
    <t>Inovatyviojo produkto bandomosios partijos sukūrimas, kuris gali apimti nekomercinio kiekio produktų pirkimą</t>
  </si>
  <si>
    <t>MTEP paslaugų pirkimo išlaidos iš ikiprekybinio pirkimo dalyvių</t>
  </si>
  <si>
    <t>Projektą vykdančio personalo darbo užmokesčio ir atlygio projektą vykdantiems fiziniams asmenims pagal paslaugų (civilines), autorines ar kitas sutartis išlaidos</t>
  </si>
  <si>
    <t>1.2.6</t>
  </si>
  <si>
    <t>1.2.7</t>
  </si>
  <si>
    <t>1.2.8</t>
  </si>
  <si>
    <t>1.2.9</t>
  </si>
  <si>
    <t>1.2.10</t>
  </si>
  <si>
    <t>Iš viso 1 IPP etapo išlaidų:</t>
  </si>
  <si>
    <t>IPP etapo  Nr.</t>
  </si>
  <si>
    <t>Tinkamų finansuoti išlaidų kategorija</t>
  </si>
  <si>
    <t>1 IPP etapas</t>
  </si>
  <si>
    <t>2 IPP etapas</t>
  </si>
  <si>
    <t>3 IPP etapas</t>
  </si>
  <si>
    <t>Projekto žinomumo ir informavimo apie jį priemonės ir išlaidos</t>
  </si>
  <si>
    <t xml:space="preserve">INFORMACIJA APIE PRISKAITYTĄ IR IŠMOKĖTĄ DARBO UŽMOKESTĮ     </t>
  </si>
  <si>
    <t>Žemiau esančioje lentelėje įrašykite pareiškėjo ir partnerio(-ių) esamus ar paluojamus įdarbinti darbuotojus, kurie vykdys projektą.</t>
  </si>
  <si>
    <t>Bendras valandų skaičius projekte</t>
  </si>
  <si>
    <t>Išlaidų pagrindimo dokumentas*, įkainio apskaičiavimo paaiškinimas</t>
  </si>
  <si>
    <t>Parneris Nr. 3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</si>
  <si>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</si>
  <si>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</si>
  <si>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</si>
  <si>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</si>
  <si>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</si>
  <si>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</si>
  <si>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</si>
  <si>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</si>
  <si>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</si>
  <si>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</si>
  <si>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</si>
  <si>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</si>
  <si>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</si>
  <si>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</si>
  <si>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</si>
  <si>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Iš viso 2 IPP etapo išlaidų:</t>
  </si>
  <si>
    <t>Iš viso 3 IPP etapo išlaidų:</t>
  </si>
  <si>
    <r>
      <rPr>
        <b/>
        <sz val="9"/>
        <color theme="1"/>
        <rFont val="Verdana"/>
        <family val="2"/>
        <charset val="186"/>
      </rPr>
      <t>Darbo užmokesčio išlaidų suma ir procentinė dalis</t>
    </r>
    <r>
      <rPr>
        <sz val="9"/>
        <color theme="1"/>
        <rFont val="Verdana"/>
        <family val="2"/>
        <charset val="186"/>
      </rPr>
      <t xml:space="preserve"> lyginant su projekto tinakamomis finansuoti išlaidomis</t>
    </r>
  </si>
  <si>
    <t>Regionas, kuriam atitenka projekto nauda:</t>
  </si>
  <si>
    <t>Vidurio ir Vakarų Lietuvos regionui tenkanti biudžeto dalis</t>
  </si>
  <si>
    <t>Pareiškėjo/Partnerio pavadinimas</t>
  </si>
  <si>
    <t>2.1</t>
  </si>
  <si>
    <t>2.2</t>
  </si>
  <si>
    <t>2.1.1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</si>
  <si>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</si>
  <si>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</si>
  <si>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</si>
  <si>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</si>
  <si>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</si>
  <si>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</si>
  <si>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</si>
  <si>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</si>
  <si>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</si>
  <si>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</si>
  <si>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</si>
  <si>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</si>
  <si>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</si>
  <si>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</si>
  <si>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</si>
  <si>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</si>
  <si>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</si>
  <si>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</si>
  <si>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</si>
  <si>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</si>
  <si>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</si>
  <si>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</si>
  <si>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</si>
  <si>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</si>
  <si>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</si>
  <si>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3.1</t>
  </si>
  <si>
    <t>3.1.1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</si>
  <si>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</si>
  <si>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</si>
  <si>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</si>
  <si>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</si>
  <si>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</si>
  <si>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</si>
  <si>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</si>
  <si>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</si>
  <si>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</si>
  <si>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</si>
  <si>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</si>
  <si>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</si>
  <si>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</si>
  <si>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</si>
  <si>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</si>
  <si>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</si>
  <si>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</si>
  <si>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</si>
  <si>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</si>
  <si>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</si>
  <si>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</si>
  <si>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</si>
  <si>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</si>
  <si>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</si>
  <si>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</si>
  <si>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</si>
  <si>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* Nurodoma PVM suma, jei PVM yra tinkamas finansuoti.</t>
  </si>
  <si>
    <t>Tinkamų finansuoti išlaidų suma, Eur</t>
  </si>
  <si>
    <t>MTEP paslaugų įsigijimo išlaidos</t>
  </si>
  <si>
    <t>Darbo užmokesčio išlaidios</t>
  </si>
  <si>
    <t>Tiesioginių išlaidų suma, Eur</t>
  </si>
  <si>
    <t>Iš jos PVM (jei taikoma*), Eur</t>
  </si>
  <si>
    <t>Iš jos PVM (jei taikoma), Eur</t>
  </si>
  <si>
    <t>Tiesioginių išlaidų suma be PVM, Eur</t>
  </si>
  <si>
    <t>Finansavimo suma be PVM,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</si>
</sst>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9"/>
      <color theme="1"/>
      <name val="Verdana"/>
      <family val="2"/>
      <charset val="186"/>
    </font>
    <font>
      <b/>
      <sz val="9"/>
      <name val="Verdana"/>
      <family val="2"/>
      <charset val="186"/>
    </font>
    <font>
      <sz val="9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b/>
      <sz val="9"/>
      <color rgb="FFC00000"/>
      <name val="Verdana"/>
      <family val="2"/>
      <charset val="186"/>
    </font>
    <font>
      <sz val="9"/>
      <color rgb="FFC00000"/>
      <name val="Verdana"/>
      <family val="2"/>
      <charset val="186"/>
    </font>
    <font>
      <sz val="9"/>
      <name val="Verdana"/>
      <family val="2"/>
      <charset val="186"/>
    </font>
    <font>
      <sz val="9"/>
      <color rgb="FFFF0000"/>
      <name val="Verdana"/>
      <family val="2"/>
      <charset val="186"/>
    </font>
    <font>
      <b/>
      <sz val="9"/>
      <color rgb="FF000000"/>
      <name val="Verdana"/>
      <family val="2"/>
      <charset val="186"/>
    </font>
    <font>
      <b/>
      <sz val="9"/>
      <color theme="4" tint="-0.249977111117893"/>
      <name val="Verdana"/>
      <family val="2"/>
      <charset val="186"/>
    </font>
    <font>
      <sz val="9"/>
      <color theme="8"/>
      <name val="Verdana"/>
      <family val="2"/>
      <charset val="186"/>
    </font>
    <font>
      <b/>
      <sz val="10"/>
      <name val="Verdana"/>
      <family val="2"/>
      <charset val="186"/>
    </font>
    <font>
      <i/>
      <sz val="9"/>
      <color theme="1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10" fontId="2" fillId="0" borderId="0" xfId="0" applyNumberFormat="1" applyFont="1" applyProtection="1">
      <protection hidden="1"/>
    </xf>
    <xf numFmtId="10" fontId="2" fillId="0" borderId="0" xfId="1" applyNumberFormat="1" applyFont="1" applyProtection="1">
      <protection hidden="1"/>
    </xf>
    <xf numFmtId="9" fontId="2" fillId="0" borderId="0" xfId="1" applyFont="1" applyProtection="1">
      <protection hidden="1"/>
    </xf>
    <xf numFmtId="2" fontId="2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0" fontId="5" fillId="2" borderId="0" xfId="0" applyFont="1" applyFill="1" applyProtection="1">
      <protection hidden="1"/>
    </xf>
    <xf numFmtId="4" fontId="5" fillId="5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top" wrapText="1"/>
      <protection hidden="1"/>
    </xf>
    <xf numFmtId="0" fontId="7" fillId="2" borderId="1" xfId="0" applyFont="1" applyFill="1" applyBorder="1" applyAlignment="1" applyProtection="1">
      <alignment horizontal="left" vertical="top" wrapText="1"/>
      <protection hidden="1"/>
    </xf>
    <xf numFmtId="4" fontId="7" fillId="2" borderId="1" xfId="0" applyNumberFormat="1" applyFont="1" applyFill="1" applyBorder="1" applyAlignment="1" applyProtection="1">
      <alignment horizontal="center" vertical="top" wrapText="1"/>
      <protection hidden="1"/>
    </xf>
    <xf numFmtId="0" fontId="7" fillId="2" borderId="1" xfId="0" applyFont="1" applyFill="1" applyBorder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right"/>
      <protection hidden="1"/>
    </xf>
    <xf numFmtId="4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4" fontId="7" fillId="2" borderId="0" xfId="0" applyNumberFormat="1" applyFont="1" applyFill="1" applyProtection="1">
      <protection hidden="1"/>
    </xf>
    <xf numFmtId="9" fontId="5" fillId="3" borderId="1" xfId="0" applyNumberFormat="1" applyFont="1" applyFill="1" applyBorder="1" applyAlignment="1" applyProtection="1">
      <alignment horizontal="center" vertical="center"/>
      <protection hidden="1"/>
    </xf>
    <xf numFmtId="4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10" fillId="4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49" fontId="7" fillId="2" borderId="0" xfId="0" applyNumberFormat="1" applyFont="1" applyFill="1" applyAlignment="1">
      <alignment horizontal="left" wrapText="1"/>
    </xf>
    <xf numFmtId="0" fontId="7" fillId="2" borderId="0" xfId="0" applyFont="1" applyFill="1"/>
    <xf numFmtId="0" fontId="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49" fontId="13" fillId="2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right"/>
    </xf>
    <xf numFmtId="49" fontId="11" fillId="2" borderId="0" xfId="0" applyNumberFormat="1" applyFont="1" applyFill="1" applyAlignment="1">
      <alignment horizontal="right"/>
    </xf>
    <xf numFmtId="0" fontId="14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5" fillId="2" borderId="0" xfId="0" applyFont="1" applyFill="1"/>
    <xf numFmtId="49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top" wrapText="1"/>
    </xf>
    <xf numFmtId="4" fontId="7" fillId="3" borderId="1" xfId="0" applyNumberFormat="1" applyFont="1" applyFill="1" applyBorder="1" applyAlignment="1" applyProtection="1">
      <alignment horizontal="center" vertical="top" wrapText="1"/>
      <protection hidden="1"/>
    </xf>
    <xf numFmtId="0" fontId="7" fillId="2" borderId="3" xfId="0" applyFont="1" applyFill="1" applyBorder="1" applyAlignment="1">
      <alignment vertical="top" wrapText="1"/>
    </xf>
    <xf numFmtId="4" fontId="7" fillId="5" borderId="1" xfId="0" applyNumberFormat="1" applyFont="1" applyFill="1" applyBorder="1" applyAlignment="1" applyProtection="1">
      <alignment horizontal="center" vertical="center"/>
      <protection hidden="1"/>
    </xf>
    <xf numFmtId="9" fontId="6" fillId="3" borderId="6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10" xfId="0" applyFont="1" applyFill="1" applyBorder="1"/>
    <xf numFmtId="0" fontId="8" fillId="2" borderId="10" xfId="0" applyFont="1" applyFill="1" applyBorder="1" applyAlignment="1">
      <alignment horizontal="center" wrapText="1"/>
    </xf>
    <xf numFmtId="49" fontId="8" fillId="5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center" wrapText="1"/>
    </xf>
    <xf numFmtId="49" fontId="9" fillId="2" borderId="11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left" vertical="center" wrapText="1"/>
    </xf>
    <xf numFmtId="49" fontId="9" fillId="2" borderId="12" xfId="0" applyNumberFormat="1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top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left" vertical="center" wrapText="1"/>
    </xf>
    <xf numFmtId="49" fontId="9" fillId="3" borderId="16" xfId="0" applyNumberFormat="1" applyFont="1" applyFill="1" applyBorder="1" applyAlignment="1">
      <alignment horizontal="left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left" vertical="center" wrapText="1"/>
    </xf>
    <xf numFmtId="49" fontId="9" fillId="3" borderId="15" xfId="0" applyNumberFormat="1" applyFont="1" applyFill="1" applyBorder="1" applyAlignment="1">
      <alignment horizontal="left" vertical="center" wrapText="1"/>
    </xf>
    <xf numFmtId="0" fontId="7" fillId="2" borderId="19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left" vertical="top" wrapText="1"/>
      <protection hidden="1"/>
    </xf>
    <xf numFmtId="4" fontId="7" fillId="2" borderId="4" xfId="0" applyNumberFormat="1" applyFont="1" applyFill="1" applyBorder="1" applyAlignment="1" applyProtection="1">
      <alignment horizontal="center" vertical="top" wrapText="1"/>
      <protection hidden="1"/>
    </xf>
    <xf numFmtId="4" fontId="7" fillId="2" borderId="4" xfId="0" applyNumberFormat="1" applyFont="1" applyFill="1" applyBorder="1" applyAlignment="1" applyProtection="1">
      <alignment horizontal="center" vertical="top"/>
      <protection hidden="1"/>
    </xf>
    <xf numFmtId="4" fontId="5" fillId="2" borderId="0" xfId="0" applyNumberFormat="1" applyFont="1" applyFill="1" applyProtection="1">
      <protection hidden="1"/>
    </xf>
    <xf numFmtId="4" fontId="17" fillId="2" borderId="0" xfId="0" applyNumberFormat="1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right" vertical="center" wrapText="1"/>
      <protection hidden="1"/>
    </xf>
    <xf numFmtId="0" fontId="7" fillId="2" borderId="5" xfId="0" applyFont="1" applyFill="1" applyBorder="1" applyAlignment="1" applyProtection="1">
      <alignment horizontal="right" vertical="center" wrapText="1"/>
      <protection hidden="1"/>
    </xf>
    <xf numFmtId="0" fontId="7" fillId="2" borderId="3" xfId="0" applyFont="1" applyFill="1" applyBorder="1" applyAlignment="1" applyProtection="1">
      <alignment horizontal="right" vertical="center" wrapText="1"/>
      <protection hidden="1"/>
    </xf>
    <xf numFmtId="0" fontId="7" fillId="5" borderId="2" xfId="0" applyFont="1" applyFill="1" applyBorder="1" applyAlignment="1" applyProtection="1">
      <alignment horizontal="right" vertical="center"/>
      <protection hidden="1"/>
    </xf>
    <xf numFmtId="0" fontId="7" fillId="5" borderId="5" xfId="0" applyFont="1" applyFill="1" applyBorder="1" applyAlignment="1" applyProtection="1">
      <alignment horizontal="right" vertical="center"/>
      <protection hidden="1"/>
    </xf>
    <xf numFmtId="0" fontId="7" fillId="5" borderId="3" xfId="0" applyFont="1" applyFill="1" applyBorder="1" applyAlignment="1" applyProtection="1">
      <alignment horizontal="right" vertic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right" vertical="center" wrapText="1"/>
      <protection hidden="1"/>
    </xf>
    <xf numFmtId="10" fontId="7" fillId="5" borderId="2" xfId="0" applyNumberFormat="1" applyFont="1" applyFill="1" applyBorder="1" applyAlignment="1" applyProtection="1">
      <alignment horizontal="center" vertical="center"/>
      <protection hidden="1"/>
    </xf>
    <xf numFmtId="10" fontId="7" fillId="5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right"/>
      <protection hidden="1"/>
    </xf>
    <xf numFmtId="1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right" vertical="center"/>
      <protection hidden="1"/>
    </xf>
    <xf numFmtId="0" fontId="5" fillId="5" borderId="5" xfId="0" applyFont="1" applyFill="1" applyBorder="1" applyAlignment="1" applyProtection="1">
      <alignment horizontal="right" vertical="center"/>
      <protection hidden="1"/>
    </xf>
    <xf numFmtId="0" fontId="5" fillId="5" borderId="3" xfId="0" applyFont="1" applyFill="1" applyBorder="1" applyAlignment="1" applyProtection="1">
      <alignment horizontal="right" vertical="center"/>
      <protection hidden="1"/>
    </xf>
    <xf numFmtId="0" fontId="10" fillId="4" borderId="2" xfId="0" applyFont="1" applyFill="1" applyBorder="1" applyAlignment="1" applyProtection="1">
      <alignment horizontal="right" vertical="center"/>
      <protection hidden="1"/>
    </xf>
    <xf numFmtId="0" fontId="10" fillId="4" borderId="5" xfId="0" applyFont="1" applyFill="1" applyBorder="1" applyAlignment="1" applyProtection="1">
      <alignment horizontal="right" vertical="center"/>
      <protection hidden="1"/>
    </xf>
    <xf numFmtId="0" fontId="10" fillId="4" borderId="3" xfId="0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14" xfId="0" applyFont="1" applyFill="1" applyBorder="1" applyAlignment="1" applyProtection="1">
      <alignment horizontal="left" vertical="top"/>
      <protection hidden="1"/>
    </xf>
    <xf numFmtId="0" fontId="19" fillId="2" borderId="6" xfId="0" applyFont="1" applyFill="1" applyBorder="1" applyAlignment="1" applyProtection="1">
      <alignment horizontal="left" vertical="top"/>
      <protection hidden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3" borderId="1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top" wrapText="1"/>
    </xf>
    <xf numFmtId="49" fontId="5" fillId="3" borderId="6" xfId="0" applyNumberFormat="1" applyFont="1" applyFill="1" applyBorder="1" applyAlignment="1">
      <alignment horizontal="left" wrapText="1"/>
    </xf>
    <xf numFmtId="49" fontId="5" fillId="3" borderId="5" xfId="0" applyNumberFormat="1" applyFont="1" applyFill="1" applyBorder="1" applyAlignment="1">
      <alignment horizontal="left" wrapText="1"/>
    </xf>
    <xf numFmtId="49" fontId="5" fillId="3" borderId="4" xfId="0" applyNumberFormat="1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</cellXfs>
  <cellStyles count="2">
    <cellStyle name="Įprastas" xfId="0" builtinId="0"/>
    <cellStyle name="Procentai" xfId="1" builtinId="5"/>
  </cellStyles>
  <dxfs count="3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  <color rgb="FFF8F8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32"/>
  <sheetViews>
    <sheetView workbookViewId="0">
      <selection activeCell="C3" sqref="C3"/>
    </sheetView>
  </sheetViews>
  <sheetFormatPr defaultColWidth="9.109375" defaultRowHeight="13.8" x14ac:dyDescent="0.3"/>
  <cols>
    <col min="1" max="1" width="9.109375" style="1"/>
    <col min="2" max="2" width="18.44140625" style="1" bestFit="1" customWidth="1"/>
    <col min="3" max="3" width="13.6640625" style="1" bestFit="1" customWidth="1"/>
    <col min="4" max="4" width="11.6640625" style="1" bestFit="1" customWidth="1"/>
    <col min="5" max="7" width="9.109375" style="1"/>
    <col min="8" max="8" width="13.109375" style="1" bestFit="1" customWidth="1"/>
    <col min="9" max="13" width="9.109375" style="1"/>
    <col min="14" max="14" width="13.109375" style="1" bestFit="1" customWidth="1"/>
    <col min="15" max="15" width="12.88671875" style="1" bestFit="1" customWidth="1"/>
    <col min="16" max="16384" width="9.109375" style="1"/>
  </cols>
  <sheetData>
    <row r="1" spans="1:15" x14ac:dyDescent="0.3">
      <c r="B1" s="2" t="s">
        <v>0</v>
      </c>
      <c r="C1" s="2" t="s">
        <v>1</v>
      </c>
      <c r="D1" s="2" t="s">
        <v>2</v>
      </c>
      <c r="H1" s="2" t="s">
        <v>0</v>
      </c>
      <c r="I1" s="2" t="s">
        <v>3</v>
      </c>
      <c r="J1" s="2" t="s">
        <v>4</v>
      </c>
      <c r="N1" s="2" t="s">
        <v>0</v>
      </c>
      <c r="O1" s="2" t="s">
        <v>5</v>
      </c>
    </row>
    <row r="2" spans="1:15" x14ac:dyDescent="0.3">
      <c r="B2" s="1" t="s">
        <v>6</v>
      </c>
      <c r="C2" s="3">
        <f>IF(ISERROR(AVERAGEIFS($D$8:$D$32,$C$8:$C$32,B2,$B$8:$B$32,"Moksliniai tyrimai")),0,AVERAGEIFS($D$8:$D$32,$C$8:$C$32,B2,$B$8:$B$32,"Moksliniai tyrimai"))</f>
        <v>0</v>
      </c>
      <c r="D2" s="4">
        <f>IF(ISERROR(AVERAGEIFS($D$8:$D$32,$C$8:$C$32,B2,$B$8:$B$32,"Eksperimentinė plėtra")),0,AVERAGEIFS($D$8:$D$32,$C$8:$C$32,B2,$B$8:$B$32,"Eksperimentinė plėtra"))</f>
        <v>0</v>
      </c>
      <c r="G2" s="5"/>
      <c r="H2" s="1" t="s">
        <v>6</v>
      </c>
      <c r="I2" s="6">
        <f>SUMIF($H$8:$H$32,H2,$I$8:$I$32)</f>
        <v>0</v>
      </c>
      <c r="J2" s="6">
        <f>SUMIF($H$8:$H$32,H2,$J$8:$J$32)</f>
        <v>0</v>
      </c>
      <c r="N2" s="1" t="s">
        <v>6</v>
      </c>
      <c r="O2" s="1" t="e">
        <f>VLOOKUP(N2,$N$8:$O$32,2,FALSE)</f>
        <v>#N/A</v>
      </c>
    </row>
    <row r="3" spans="1:15" x14ac:dyDescent="0.3">
      <c r="B3" s="1" t="s">
        <v>7</v>
      </c>
      <c r="C3" s="3">
        <f t="shared" ref="C3:C5" si="0">IF(ISERROR(AVERAGEIFS($D$8:$D$32,$C$8:$C$32,B3,$B$8:$B$32,"Moksliniai tyrimai")),0,AVERAGEIFS($D$8:$D$32,$C$8:$C$32,B3,$B$8:$B$32,"Moksliniai tyrimai"))</f>
        <v>0</v>
      </c>
      <c r="D3" s="4">
        <f t="shared" ref="D3:D5" si="1">IF(ISERROR(AVERAGEIFS($D$8:$D$32,$C$8:$C$32,B3,$B$8:$B$32,"Eksperimentinė plėtra")),0,AVERAGEIFS($D$8:$D$32,$C$8:$C$32,B3,$B$8:$B$32,"Eksperimentinė plėtra"))</f>
        <v>0</v>
      </c>
      <c r="H3" s="1" t="s">
        <v>7</v>
      </c>
      <c r="I3" s="6">
        <f t="shared" ref="I3:I4" si="2">SUMIF($H$8:$H$32,H3,$I$8:$I$32)</f>
        <v>0</v>
      </c>
      <c r="J3" s="6">
        <f t="shared" ref="J3:J5" si="3">SUMIF($H$8:$H$32,H3,$J$8:$J$32)</f>
        <v>0</v>
      </c>
      <c r="N3" s="1" t="s">
        <v>7</v>
      </c>
      <c r="O3" s="1" t="e">
        <f t="shared" ref="O3:O5" si="4">VLOOKUP(N3,$N$8:$O$32,2,FALSE)</f>
        <v>#N/A</v>
      </c>
    </row>
    <row r="4" spans="1:15" x14ac:dyDescent="0.3">
      <c r="B4" s="1" t="s">
        <v>8</v>
      </c>
      <c r="C4" s="3">
        <f t="shared" si="0"/>
        <v>0</v>
      </c>
      <c r="D4" s="4">
        <f t="shared" si="1"/>
        <v>0</v>
      </c>
      <c r="H4" s="1" t="s">
        <v>8</v>
      </c>
      <c r="I4" s="6">
        <f t="shared" si="2"/>
        <v>0</v>
      </c>
      <c r="J4" s="6">
        <f t="shared" si="3"/>
        <v>0</v>
      </c>
      <c r="N4" s="1" t="s">
        <v>8</v>
      </c>
      <c r="O4" s="1" t="e">
        <f t="shared" si="4"/>
        <v>#N/A</v>
      </c>
    </row>
    <row r="5" spans="1:15" x14ac:dyDescent="0.3">
      <c r="B5" s="1" t="s">
        <v>9</v>
      </c>
      <c r="C5" s="3">
        <f t="shared" si="0"/>
        <v>0</v>
      </c>
      <c r="D5" s="4">
        <f t="shared" si="1"/>
        <v>0</v>
      </c>
      <c r="H5" s="1" t="s">
        <v>9</v>
      </c>
      <c r="I5" s="6">
        <f>SUMIF($H$8:$H$32,H5,$I$8:$I$32)</f>
        <v>0</v>
      </c>
      <c r="J5" s="6">
        <f t="shared" si="3"/>
        <v>0</v>
      </c>
      <c r="N5" s="1" t="s">
        <v>9</v>
      </c>
      <c r="O5" s="1" t="e">
        <f t="shared" si="4"/>
        <v>#N/A</v>
      </c>
    </row>
    <row r="7" spans="1:15" x14ac:dyDescent="0.3">
      <c r="A7" s="2" t="s">
        <v>10</v>
      </c>
      <c r="B7" s="7" t="s">
        <v>11</v>
      </c>
      <c r="C7" s="2" t="s">
        <v>0</v>
      </c>
      <c r="D7" s="2" t="s">
        <v>12</v>
      </c>
      <c r="G7" s="2" t="s">
        <v>10</v>
      </c>
      <c r="H7" s="2" t="s">
        <v>0</v>
      </c>
      <c r="I7" s="2" t="s">
        <v>3</v>
      </c>
      <c r="J7" s="2" t="s">
        <v>4</v>
      </c>
      <c r="M7" s="2" t="s">
        <v>10</v>
      </c>
      <c r="N7" s="2" t="s">
        <v>0</v>
      </c>
      <c r="O7" s="2" t="s">
        <v>5</v>
      </c>
    </row>
    <row r="8" spans="1:15" x14ac:dyDescent="0.3">
      <c r="A8" s="1">
        <v>1</v>
      </c>
      <c r="B8" s="1" t="e">
        <f>IF(Išlaidos!#REF!="","",Išlaidos!#REF!)</f>
        <v>#REF!</v>
      </c>
      <c r="C8" s="1" t="e">
        <f>IF(Išlaidos!#REF!="","",Išlaidos!#REF!)</f>
        <v>#REF!</v>
      </c>
      <c r="D8" s="4">
        <f>IF(Išlaidos!$D$2="","",Išlaidos!$D$2)</f>
        <v>0.85</v>
      </c>
      <c r="G8" s="1">
        <v>1</v>
      </c>
      <c r="H8" s="1" t="e">
        <f>IF(Išlaidos!#REF!="","",Išlaidos!#REF!)</f>
        <v>#REF!</v>
      </c>
      <c r="I8" s="8" t="e">
        <f>Išlaidos!#REF!</f>
        <v>#REF!</v>
      </c>
      <c r="J8" s="8" t="e">
        <f>Išlaidos!#REF!</f>
        <v>#REF!</v>
      </c>
      <c r="M8" s="1">
        <v>1</v>
      </c>
      <c r="N8" s="1" t="e">
        <f>IF(Išlaidos!#REF!="","",Išlaidos!#REF!)</f>
        <v>#REF!</v>
      </c>
      <c r="O8" s="1" t="e">
        <f>IF(Išlaidos!#REF!="","",Išlaidos!#REF!)</f>
        <v>#REF!</v>
      </c>
    </row>
    <row r="9" spans="1:15" x14ac:dyDescent="0.3">
      <c r="A9" s="1">
        <v>2</v>
      </c>
      <c r="B9" s="1" t="e">
        <f>IF(#REF!="","",#REF!)</f>
        <v>#REF!</v>
      </c>
      <c r="C9" s="1" t="e">
        <f>IF(#REF!="","",#REF!)</f>
        <v>#REF!</v>
      </c>
      <c r="D9" s="4" t="e">
        <f>IF(#REF!="","",#REF!)</f>
        <v>#REF!</v>
      </c>
      <c r="G9" s="1">
        <v>2</v>
      </c>
      <c r="H9" s="1" t="e">
        <f>IF(#REF!="","",#REF!)</f>
        <v>#REF!</v>
      </c>
      <c r="I9" s="8" t="e">
        <f>#REF!</f>
        <v>#REF!</v>
      </c>
      <c r="J9" s="8" t="e">
        <f>#REF!</f>
        <v>#REF!</v>
      </c>
      <c r="M9" s="1">
        <v>2</v>
      </c>
      <c r="N9" s="1" t="e">
        <f>IF(#REF!="","",#REF!)</f>
        <v>#REF!</v>
      </c>
      <c r="O9" s="1" t="e">
        <f>IF(#REF!="","",#REF!)</f>
        <v>#REF!</v>
      </c>
    </row>
    <row r="10" spans="1:15" x14ac:dyDescent="0.3">
      <c r="A10" s="1">
        <v>3</v>
      </c>
      <c r="B10" s="1" t="e">
        <f>IF(#REF!="","",#REF!)</f>
        <v>#REF!</v>
      </c>
      <c r="C10" s="1" t="e">
        <f>IF(#REF!="","",#REF!)</f>
        <v>#REF!</v>
      </c>
      <c r="D10" s="4" t="e">
        <f>IF(#REF!="","",#REF!)</f>
        <v>#REF!</v>
      </c>
      <c r="G10" s="1">
        <v>3</v>
      </c>
      <c r="H10" s="1" t="e">
        <f>IF(#REF!="","",#REF!)</f>
        <v>#REF!</v>
      </c>
      <c r="I10" s="8" t="e">
        <f>#REF!</f>
        <v>#REF!</v>
      </c>
      <c r="J10" s="8" t="e">
        <f>#REF!</f>
        <v>#REF!</v>
      </c>
      <c r="M10" s="1">
        <v>3</v>
      </c>
      <c r="N10" s="1" t="e">
        <f>IF(#REF!="","",#REF!)</f>
        <v>#REF!</v>
      </c>
      <c r="O10" s="1" t="e">
        <f>IF(#REF!="","",#REF!)</f>
        <v>#REF!</v>
      </c>
    </row>
    <row r="11" spans="1:15" x14ac:dyDescent="0.3">
      <c r="A11" s="1">
        <v>4</v>
      </c>
      <c r="B11" s="1" t="e">
        <f>IF(#REF!="","",#REF!)</f>
        <v>#REF!</v>
      </c>
      <c r="C11" s="1" t="e">
        <f>IF(#REF!="","",#REF!)</f>
        <v>#REF!</v>
      </c>
      <c r="D11" s="4" t="e">
        <f>IF(#REF!="","",#REF!)</f>
        <v>#REF!</v>
      </c>
      <c r="G11" s="1">
        <v>4</v>
      </c>
      <c r="H11" s="1" t="e">
        <f>IF(#REF!="","",#REF!)</f>
        <v>#REF!</v>
      </c>
      <c r="I11" s="8" t="e">
        <f>#REF!</f>
        <v>#REF!</v>
      </c>
      <c r="J11" s="8" t="e">
        <f>#REF!</f>
        <v>#REF!</v>
      </c>
      <c r="M11" s="1">
        <v>4</v>
      </c>
      <c r="N11" s="1" t="e">
        <f>IF(#REF!="","",#REF!)</f>
        <v>#REF!</v>
      </c>
      <c r="O11" s="1" t="e">
        <f>IF(#REF!="","",#REF!)</f>
        <v>#REF!</v>
      </c>
    </row>
    <row r="12" spans="1:15" x14ac:dyDescent="0.3">
      <c r="A12" s="1">
        <v>5</v>
      </c>
      <c r="B12" s="1" t="e">
        <f>IF(#REF!="","",#REF!)</f>
        <v>#REF!</v>
      </c>
      <c r="C12" s="1" t="e">
        <f>IF(#REF!="","",#REF!)</f>
        <v>#REF!</v>
      </c>
      <c r="D12" s="4" t="e">
        <f>IF(#REF!="","",#REF!)</f>
        <v>#REF!</v>
      </c>
      <c r="G12" s="1">
        <v>5</v>
      </c>
      <c r="H12" s="1" t="e">
        <f>IF(#REF!="","",#REF!)</f>
        <v>#REF!</v>
      </c>
      <c r="I12" s="8" t="e">
        <f>#REF!</f>
        <v>#REF!</v>
      </c>
      <c r="J12" s="8" t="e">
        <f>#REF!</f>
        <v>#REF!</v>
      </c>
      <c r="M12" s="1">
        <v>5</v>
      </c>
      <c r="N12" s="1" t="e">
        <f>IF(#REF!="","",#REF!)</f>
        <v>#REF!</v>
      </c>
      <c r="O12" s="1" t="e">
        <f>IF(#REF!="","",#REF!)</f>
        <v>#REF!</v>
      </c>
    </row>
    <row r="13" spans="1:15" x14ac:dyDescent="0.3">
      <c r="A13" s="1">
        <v>6</v>
      </c>
      <c r="B13" s="1" t="e">
        <f>IF(#REF!="","",#REF!)</f>
        <v>#REF!</v>
      </c>
      <c r="C13" s="1" t="e">
        <f>IF(#REF!="","",#REF!)</f>
        <v>#REF!</v>
      </c>
      <c r="D13" s="4" t="e">
        <f>IF(#REF!="","",#REF!)</f>
        <v>#REF!</v>
      </c>
      <c r="G13" s="1">
        <v>6</v>
      </c>
      <c r="H13" s="1" t="e">
        <f>IF(#REF!="","",#REF!)</f>
        <v>#REF!</v>
      </c>
      <c r="I13" s="8" t="e">
        <f>#REF!</f>
        <v>#REF!</v>
      </c>
      <c r="J13" s="8" t="e">
        <f>#REF!</f>
        <v>#REF!</v>
      </c>
      <c r="M13" s="1">
        <v>6</v>
      </c>
      <c r="N13" s="1" t="e">
        <f>IF(#REF!="","",#REF!)</f>
        <v>#REF!</v>
      </c>
      <c r="O13" s="1" t="e">
        <f>IF(#REF!="","",#REF!)</f>
        <v>#REF!</v>
      </c>
    </row>
    <row r="14" spans="1:15" x14ac:dyDescent="0.3">
      <c r="A14" s="1">
        <v>7</v>
      </c>
      <c r="B14" s="1" t="e">
        <f>IF(#REF!="","",#REF!)</f>
        <v>#REF!</v>
      </c>
      <c r="C14" s="1" t="e">
        <f>IF(#REF!="","",#REF!)</f>
        <v>#REF!</v>
      </c>
      <c r="D14" s="4" t="e">
        <f>IF(#REF!="","",#REF!)</f>
        <v>#REF!</v>
      </c>
      <c r="G14" s="1">
        <v>7</v>
      </c>
      <c r="H14" s="1" t="e">
        <f>IF(#REF!="","",#REF!)</f>
        <v>#REF!</v>
      </c>
      <c r="I14" s="8" t="e">
        <f>#REF!</f>
        <v>#REF!</v>
      </c>
      <c r="J14" s="8" t="e">
        <f>#REF!</f>
        <v>#REF!</v>
      </c>
      <c r="M14" s="1">
        <v>7</v>
      </c>
      <c r="N14" s="1" t="e">
        <f>IF(#REF!="","",#REF!)</f>
        <v>#REF!</v>
      </c>
      <c r="O14" s="1" t="e">
        <f>IF(#REF!="","",#REF!)</f>
        <v>#REF!</v>
      </c>
    </row>
    <row r="15" spans="1:15" x14ac:dyDescent="0.3">
      <c r="A15" s="1">
        <v>8</v>
      </c>
      <c r="B15" s="1" t="e">
        <f>IF(#REF!="","",#REF!)</f>
        <v>#REF!</v>
      </c>
      <c r="C15" s="1" t="e">
        <f>IF(#REF!="","",#REF!)</f>
        <v>#REF!</v>
      </c>
      <c r="D15" s="4" t="e">
        <f>IF(#REF!="","",#REF!)</f>
        <v>#REF!</v>
      </c>
      <c r="G15" s="1">
        <v>8</v>
      </c>
      <c r="H15" s="1" t="e">
        <f>IF(#REF!="","",#REF!)</f>
        <v>#REF!</v>
      </c>
      <c r="I15" s="8" t="e">
        <f>#REF!</f>
        <v>#REF!</v>
      </c>
      <c r="J15" s="8" t="e">
        <f>#REF!</f>
        <v>#REF!</v>
      </c>
      <c r="M15" s="1">
        <v>8</v>
      </c>
      <c r="N15" s="1" t="e">
        <f>IF(#REF!="","",#REF!)</f>
        <v>#REF!</v>
      </c>
      <c r="O15" s="1" t="e">
        <f>IF(#REF!="","",#REF!)</f>
        <v>#REF!</v>
      </c>
    </row>
    <row r="16" spans="1:15" x14ac:dyDescent="0.3">
      <c r="A16" s="1">
        <v>9</v>
      </c>
      <c r="B16" s="1" t="e">
        <f>IF(#REF!="","",#REF!)</f>
        <v>#REF!</v>
      </c>
      <c r="C16" s="1" t="e">
        <f>IF(#REF!="","",#REF!)</f>
        <v>#REF!</v>
      </c>
      <c r="D16" s="4" t="e">
        <f>IF(#REF!="","",#REF!)</f>
        <v>#REF!</v>
      </c>
      <c r="G16" s="1">
        <v>9</v>
      </c>
      <c r="H16" s="1" t="e">
        <f>IF(#REF!="","",#REF!)</f>
        <v>#REF!</v>
      </c>
      <c r="I16" s="8" t="e">
        <f>#REF!</f>
        <v>#REF!</v>
      </c>
      <c r="J16" s="8" t="e">
        <f>#REF!</f>
        <v>#REF!</v>
      </c>
      <c r="M16" s="1">
        <v>9</v>
      </c>
      <c r="N16" s="1" t="e">
        <f>IF(#REF!="","",#REF!)</f>
        <v>#REF!</v>
      </c>
      <c r="O16" s="1" t="e">
        <f>IF(#REF!="","",#REF!)</f>
        <v>#REF!</v>
      </c>
    </row>
    <row r="17" spans="1:15" x14ac:dyDescent="0.3">
      <c r="A17" s="1">
        <v>10</v>
      </c>
      <c r="B17" s="1" t="e">
        <f>IF(#REF!="","",#REF!)</f>
        <v>#REF!</v>
      </c>
      <c r="C17" s="1" t="e">
        <f>IF(#REF!="","",#REF!)</f>
        <v>#REF!</v>
      </c>
      <c r="D17" s="4" t="e">
        <f>IF(#REF!="","",#REF!)</f>
        <v>#REF!</v>
      </c>
      <c r="G17" s="1">
        <v>10</v>
      </c>
      <c r="H17" s="1" t="e">
        <f>IF(#REF!="","",#REF!)</f>
        <v>#REF!</v>
      </c>
      <c r="I17" s="8" t="e">
        <f>#REF!</f>
        <v>#REF!</v>
      </c>
      <c r="J17" s="8" t="e">
        <f>#REF!</f>
        <v>#REF!</v>
      </c>
      <c r="M17" s="1">
        <v>10</v>
      </c>
      <c r="N17" s="1" t="e">
        <f>IF(#REF!="","",#REF!)</f>
        <v>#REF!</v>
      </c>
      <c r="O17" s="1" t="e">
        <f>IF(#REF!="","",#REF!)</f>
        <v>#REF!</v>
      </c>
    </row>
    <row r="18" spans="1:15" x14ac:dyDescent="0.3">
      <c r="A18" s="1">
        <v>11</v>
      </c>
      <c r="B18" s="1" t="e">
        <f>IF(#REF!="","",#REF!)</f>
        <v>#REF!</v>
      </c>
      <c r="C18" s="1" t="e">
        <f>IF(#REF!="","",#REF!)</f>
        <v>#REF!</v>
      </c>
      <c r="D18" s="4" t="e">
        <f>IF(#REF!="","",#REF!)</f>
        <v>#REF!</v>
      </c>
      <c r="G18" s="1">
        <v>11</v>
      </c>
      <c r="H18" s="1" t="e">
        <f>IF(#REF!="","",#REF!)</f>
        <v>#REF!</v>
      </c>
      <c r="I18" s="8" t="e">
        <f>#REF!</f>
        <v>#REF!</v>
      </c>
      <c r="J18" s="8" t="e">
        <f>#REF!</f>
        <v>#REF!</v>
      </c>
      <c r="M18" s="1">
        <v>11</v>
      </c>
      <c r="N18" s="1" t="e">
        <f>IF(#REF!="","",#REF!)</f>
        <v>#REF!</v>
      </c>
      <c r="O18" s="1" t="e">
        <f>IF(#REF!="","",#REF!)</f>
        <v>#REF!</v>
      </c>
    </row>
    <row r="19" spans="1:15" x14ac:dyDescent="0.3">
      <c r="A19" s="1">
        <v>12</v>
      </c>
      <c r="B19" s="1" t="e">
        <f>IF(#REF!="","",#REF!)</f>
        <v>#REF!</v>
      </c>
      <c r="C19" s="1" t="e">
        <f>IF(#REF!="","",#REF!)</f>
        <v>#REF!</v>
      </c>
      <c r="D19" s="4" t="e">
        <f>IF(#REF!="","",#REF!)</f>
        <v>#REF!</v>
      </c>
      <c r="G19" s="1">
        <v>12</v>
      </c>
      <c r="H19" s="1" t="e">
        <f>IF(#REF!="","",#REF!)</f>
        <v>#REF!</v>
      </c>
      <c r="I19" s="8" t="e">
        <f>#REF!</f>
        <v>#REF!</v>
      </c>
      <c r="J19" s="8" t="e">
        <f>#REF!</f>
        <v>#REF!</v>
      </c>
      <c r="M19" s="1">
        <v>12</v>
      </c>
      <c r="N19" s="1" t="e">
        <f>IF(#REF!="","",#REF!)</f>
        <v>#REF!</v>
      </c>
      <c r="O19" s="1" t="e">
        <f>IF(#REF!="","",#REF!)</f>
        <v>#REF!</v>
      </c>
    </row>
    <row r="20" spans="1:15" x14ac:dyDescent="0.3">
      <c r="A20" s="1">
        <v>13</v>
      </c>
      <c r="B20" s="1" t="e">
        <f>IF(#REF!="","",#REF!)</f>
        <v>#REF!</v>
      </c>
      <c r="C20" s="1" t="e">
        <f>IF(#REF!="","",#REF!)</f>
        <v>#REF!</v>
      </c>
      <c r="D20" s="4" t="e">
        <f>IF(#REF!="","",#REF!)</f>
        <v>#REF!</v>
      </c>
      <c r="G20" s="1">
        <v>13</v>
      </c>
      <c r="H20" s="1" t="e">
        <f>IF(#REF!="","",#REF!)</f>
        <v>#REF!</v>
      </c>
      <c r="I20" s="8" t="e">
        <f>#REF!</f>
        <v>#REF!</v>
      </c>
      <c r="J20" s="8" t="e">
        <f>#REF!</f>
        <v>#REF!</v>
      </c>
      <c r="M20" s="1">
        <v>13</v>
      </c>
      <c r="N20" s="1" t="e">
        <f>IF(#REF!="","",#REF!)</f>
        <v>#REF!</v>
      </c>
      <c r="O20" s="1" t="e">
        <f>IF(#REF!="","",#REF!)</f>
        <v>#REF!</v>
      </c>
    </row>
    <row r="21" spans="1:15" x14ac:dyDescent="0.3">
      <c r="A21" s="1">
        <v>14</v>
      </c>
      <c r="B21" s="1" t="e">
        <f>IF(#REF!="","",#REF!)</f>
        <v>#REF!</v>
      </c>
      <c r="C21" s="1" t="e">
        <f>IF(#REF!="","",#REF!)</f>
        <v>#REF!</v>
      </c>
      <c r="D21" s="4" t="e">
        <f>IF(#REF!="","",#REF!)</f>
        <v>#REF!</v>
      </c>
      <c r="G21" s="1">
        <v>14</v>
      </c>
      <c r="H21" s="1" t="e">
        <f>IF(#REF!="","",#REF!)</f>
        <v>#REF!</v>
      </c>
      <c r="I21" s="8" t="e">
        <f>#REF!</f>
        <v>#REF!</v>
      </c>
      <c r="J21" s="8" t="e">
        <f>#REF!</f>
        <v>#REF!</v>
      </c>
      <c r="M21" s="1">
        <v>14</v>
      </c>
      <c r="N21" s="1" t="e">
        <f>IF(#REF!="","",#REF!)</f>
        <v>#REF!</v>
      </c>
      <c r="O21" s="1" t="e">
        <f>IF(#REF!="","",#REF!)</f>
        <v>#REF!</v>
      </c>
    </row>
    <row r="22" spans="1:15" x14ac:dyDescent="0.3">
      <c r="A22" s="1">
        <v>15</v>
      </c>
      <c r="B22" s="1" t="e">
        <f>IF(#REF!="","",#REF!)</f>
        <v>#REF!</v>
      </c>
      <c r="C22" s="1" t="e">
        <f>IF(#REF!="","",#REF!)</f>
        <v>#REF!</v>
      </c>
      <c r="D22" s="4" t="e">
        <f>IF(#REF!="","",#REF!)</f>
        <v>#REF!</v>
      </c>
      <c r="G22" s="1">
        <v>15</v>
      </c>
      <c r="H22" s="1" t="e">
        <f>IF(#REF!="","",#REF!)</f>
        <v>#REF!</v>
      </c>
      <c r="I22" s="8" t="e">
        <f>#REF!</f>
        <v>#REF!</v>
      </c>
      <c r="J22" s="8" t="e">
        <f>#REF!</f>
        <v>#REF!</v>
      </c>
      <c r="M22" s="1">
        <v>15</v>
      </c>
      <c r="N22" s="1" t="e">
        <f>IF(#REF!="","",#REF!)</f>
        <v>#REF!</v>
      </c>
      <c r="O22" s="1" t="e">
        <f>IF(#REF!="","",#REF!)</f>
        <v>#REF!</v>
      </c>
    </row>
    <row r="23" spans="1:15" x14ac:dyDescent="0.3">
      <c r="A23" s="1">
        <v>16</v>
      </c>
      <c r="B23" s="1" t="e">
        <f>IF(#REF!="","",#REF!)</f>
        <v>#REF!</v>
      </c>
      <c r="C23" s="1" t="e">
        <f>IF(#REF!="","",#REF!)</f>
        <v>#REF!</v>
      </c>
      <c r="D23" s="4" t="e">
        <f>IF(#REF!="","",#REF!)</f>
        <v>#REF!</v>
      </c>
      <c r="G23" s="1">
        <v>16</v>
      </c>
      <c r="H23" s="1" t="e">
        <f>IF(#REF!="","",#REF!)</f>
        <v>#REF!</v>
      </c>
      <c r="I23" s="8" t="e">
        <f>#REF!</f>
        <v>#REF!</v>
      </c>
      <c r="J23" s="8" t="e">
        <f>#REF!</f>
        <v>#REF!</v>
      </c>
      <c r="M23" s="1">
        <v>16</v>
      </c>
      <c r="N23" s="1" t="e">
        <f>IF(#REF!="","",#REF!)</f>
        <v>#REF!</v>
      </c>
      <c r="O23" s="1" t="e">
        <f>IF(#REF!="","",#REF!)</f>
        <v>#REF!</v>
      </c>
    </row>
    <row r="24" spans="1:15" x14ac:dyDescent="0.3">
      <c r="A24" s="1">
        <v>17</v>
      </c>
      <c r="B24" s="1" t="e">
        <f>IF(#REF!="","",#REF!)</f>
        <v>#REF!</v>
      </c>
      <c r="C24" s="1" t="e">
        <f>IF(#REF!="","",#REF!)</f>
        <v>#REF!</v>
      </c>
      <c r="D24" s="4" t="e">
        <f>IF(#REF!="","",#REF!)</f>
        <v>#REF!</v>
      </c>
      <c r="G24" s="1">
        <v>17</v>
      </c>
      <c r="H24" s="1" t="e">
        <f>IF(#REF!="","",#REF!)</f>
        <v>#REF!</v>
      </c>
      <c r="I24" s="8" t="e">
        <f>#REF!</f>
        <v>#REF!</v>
      </c>
      <c r="J24" s="8" t="e">
        <f>#REF!</f>
        <v>#REF!</v>
      </c>
      <c r="M24" s="1">
        <v>17</v>
      </c>
      <c r="N24" s="1" t="e">
        <f>IF(#REF!="","",#REF!)</f>
        <v>#REF!</v>
      </c>
      <c r="O24" s="1" t="e">
        <f>IF(#REF!="","",#REF!)</f>
        <v>#REF!</v>
      </c>
    </row>
    <row r="25" spans="1:15" x14ac:dyDescent="0.3">
      <c r="A25" s="1">
        <v>18</v>
      </c>
      <c r="B25" s="1" t="e">
        <f>IF(#REF!="","",#REF!)</f>
        <v>#REF!</v>
      </c>
      <c r="C25" s="1" t="e">
        <f>IF(#REF!="","",#REF!)</f>
        <v>#REF!</v>
      </c>
      <c r="D25" s="4" t="e">
        <f>IF(#REF!="","",#REF!)</f>
        <v>#REF!</v>
      </c>
      <c r="G25" s="1">
        <v>18</v>
      </c>
      <c r="H25" s="1" t="e">
        <f>IF(#REF!="","",#REF!)</f>
        <v>#REF!</v>
      </c>
      <c r="I25" s="8" t="e">
        <f>#REF!</f>
        <v>#REF!</v>
      </c>
      <c r="J25" s="8" t="e">
        <f>#REF!</f>
        <v>#REF!</v>
      </c>
      <c r="M25" s="1">
        <v>18</v>
      </c>
      <c r="N25" s="1" t="e">
        <f>IF(#REF!="","",#REF!)</f>
        <v>#REF!</v>
      </c>
      <c r="O25" s="1" t="e">
        <f>IF(#REF!="","",#REF!)</f>
        <v>#REF!</v>
      </c>
    </row>
    <row r="26" spans="1:15" x14ac:dyDescent="0.3">
      <c r="A26" s="1">
        <v>19</v>
      </c>
      <c r="B26" s="1" t="e">
        <f>IF(#REF!="","",#REF!)</f>
        <v>#REF!</v>
      </c>
      <c r="C26" s="1" t="e">
        <f>IF(#REF!="","",#REF!)</f>
        <v>#REF!</v>
      </c>
      <c r="D26" s="4" t="e">
        <f>IF(#REF!="","",#REF!)</f>
        <v>#REF!</v>
      </c>
      <c r="G26" s="1">
        <v>19</v>
      </c>
      <c r="H26" s="1" t="e">
        <f>IF(#REF!="","",#REF!)</f>
        <v>#REF!</v>
      </c>
      <c r="I26" s="8" t="e">
        <f>#REF!</f>
        <v>#REF!</v>
      </c>
      <c r="J26" s="8" t="e">
        <f>#REF!</f>
        <v>#REF!</v>
      </c>
      <c r="M26" s="1">
        <v>19</v>
      </c>
      <c r="N26" s="1" t="e">
        <f>IF(#REF!="","",#REF!)</f>
        <v>#REF!</v>
      </c>
      <c r="O26" s="1" t="e">
        <f>IF(#REF!="","",#REF!)</f>
        <v>#REF!</v>
      </c>
    </row>
    <row r="27" spans="1:15" x14ac:dyDescent="0.3">
      <c r="A27" s="1">
        <v>20</v>
      </c>
      <c r="B27" s="1" t="e">
        <f>IF(#REF!="","",#REF!)</f>
        <v>#REF!</v>
      </c>
      <c r="C27" s="1" t="e">
        <f>IF(#REF!="","",#REF!)</f>
        <v>#REF!</v>
      </c>
      <c r="D27" s="4" t="e">
        <f>IF(#REF!="","",#REF!)</f>
        <v>#REF!</v>
      </c>
      <c r="G27" s="1">
        <v>20</v>
      </c>
      <c r="H27" s="1" t="e">
        <f>IF(#REF!="","",#REF!)</f>
        <v>#REF!</v>
      </c>
      <c r="I27" s="8" t="e">
        <f>#REF!</f>
        <v>#REF!</v>
      </c>
      <c r="J27" s="8" t="e">
        <f>#REF!</f>
        <v>#REF!</v>
      </c>
      <c r="M27" s="1">
        <v>20</v>
      </c>
      <c r="N27" s="1" t="e">
        <f>IF(#REF!="","",#REF!)</f>
        <v>#REF!</v>
      </c>
      <c r="O27" s="1" t="e">
        <f>IF(#REF!="","",#REF!)</f>
        <v>#REF!</v>
      </c>
    </row>
    <row r="28" spans="1:15" x14ac:dyDescent="0.3">
      <c r="A28" s="1">
        <v>21</v>
      </c>
      <c r="B28" s="1" t="e">
        <f>IF(#REF!="","",#REF!)</f>
        <v>#REF!</v>
      </c>
      <c r="C28" s="1" t="e">
        <f>IF(#REF!="","",#REF!)</f>
        <v>#REF!</v>
      </c>
      <c r="D28" s="4" t="e">
        <f>IF(#REF!="","",#REF!)</f>
        <v>#REF!</v>
      </c>
      <c r="G28" s="1">
        <v>21</v>
      </c>
      <c r="H28" s="1" t="e">
        <f>IF(#REF!="","",#REF!)</f>
        <v>#REF!</v>
      </c>
      <c r="I28" s="8" t="e">
        <f>#REF!</f>
        <v>#REF!</v>
      </c>
      <c r="J28" s="8" t="e">
        <f>#REF!</f>
        <v>#REF!</v>
      </c>
      <c r="M28" s="1">
        <v>21</v>
      </c>
      <c r="N28" s="1" t="e">
        <f>IF(#REF!="","",#REF!)</f>
        <v>#REF!</v>
      </c>
      <c r="O28" s="1" t="e">
        <f>IF(#REF!="","",#REF!)</f>
        <v>#REF!</v>
      </c>
    </row>
    <row r="29" spans="1:15" x14ac:dyDescent="0.3">
      <c r="A29" s="1">
        <v>22</v>
      </c>
      <c r="B29" s="1" t="e">
        <f>IF(#REF!="","",#REF!)</f>
        <v>#REF!</v>
      </c>
      <c r="C29" s="1" t="e">
        <f>IF(#REF!="","",#REF!)</f>
        <v>#REF!</v>
      </c>
      <c r="D29" s="4" t="e">
        <f>IF(#REF!="","",#REF!)</f>
        <v>#REF!</v>
      </c>
      <c r="G29" s="1">
        <v>22</v>
      </c>
      <c r="H29" s="1" t="e">
        <f>IF(#REF!="","",#REF!)</f>
        <v>#REF!</v>
      </c>
      <c r="I29" s="8" t="e">
        <f>#REF!</f>
        <v>#REF!</v>
      </c>
      <c r="J29" s="8" t="e">
        <f>#REF!</f>
        <v>#REF!</v>
      </c>
      <c r="M29" s="1">
        <v>22</v>
      </c>
      <c r="N29" s="1" t="e">
        <f>IF(#REF!="","",#REF!)</f>
        <v>#REF!</v>
      </c>
      <c r="O29" s="1" t="e">
        <f>IF(#REF!="","",#REF!)</f>
        <v>#REF!</v>
      </c>
    </row>
    <row r="30" spans="1:15" x14ac:dyDescent="0.3">
      <c r="A30" s="1">
        <v>23</v>
      </c>
      <c r="B30" s="1" t="e">
        <f>IF(#REF!="","",#REF!)</f>
        <v>#REF!</v>
      </c>
      <c r="C30" s="1" t="e">
        <f>IF(#REF!="","",#REF!)</f>
        <v>#REF!</v>
      </c>
      <c r="D30" s="4" t="e">
        <f>IF(#REF!="","",#REF!)</f>
        <v>#REF!</v>
      </c>
      <c r="G30" s="1">
        <v>23</v>
      </c>
      <c r="H30" s="1" t="e">
        <f>IF(#REF!="","",#REF!)</f>
        <v>#REF!</v>
      </c>
      <c r="I30" s="8" t="e">
        <f>#REF!</f>
        <v>#REF!</v>
      </c>
      <c r="J30" s="8" t="e">
        <f>#REF!</f>
        <v>#REF!</v>
      </c>
      <c r="M30" s="1">
        <v>23</v>
      </c>
      <c r="N30" s="1" t="e">
        <f>IF(#REF!="","",#REF!)</f>
        <v>#REF!</v>
      </c>
      <c r="O30" s="1" t="e">
        <f>IF(#REF!="","",#REF!)</f>
        <v>#REF!</v>
      </c>
    </row>
    <row r="31" spans="1:15" x14ac:dyDescent="0.3">
      <c r="A31" s="1">
        <v>24</v>
      </c>
      <c r="B31" s="1" t="e">
        <f>IF(#REF!="","",#REF!)</f>
        <v>#REF!</v>
      </c>
      <c r="C31" s="1" t="e">
        <f>IF(#REF!="","",#REF!)</f>
        <v>#REF!</v>
      </c>
      <c r="D31" s="4" t="e">
        <f>IF(#REF!="","",#REF!)</f>
        <v>#REF!</v>
      </c>
      <c r="G31" s="1">
        <v>24</v>
      </c>
      <c r="H31" s="1" t="e">
        <f>IF(#REF!="","",#REF!)</f>
        <v>#REF!</v>
      </c>
      <c r="I31" s="8" t="e">
        <f>#REF!</f>
        <v>#REF!</v>
      </c>
      <c r="J31" s="8" t="e">
        <f>#REF!</f>
        <v>#REF!</v>
      </c>
      <c r="M31" s="1">
        <v>24</v>
      </c>
      <c r="N31" s="1" t="e">
        <f>IF(#REF!="","",#REF!)</f>
        <v>#REF!</v>
      </c>
      <c r="O31" s="1" t="e">
        <f>IF(#REF!="","",#REF!)</f>
        <v>#REF!</v>
      </c>
    </row>
    <row r="32" spans="1:15" x14ac:dyDescent="0.3">
      <c r="A32" s="1">
        <v>25</v>
      </c>
      <c r="B32" s="1" t="e">
        <f>IF(#REF!="","",#REF!)</f>
        <v>#REF!</v>
      </c>
      <c r="C32" s="1" t="e">
        <f>IF(#REF!="","",#REF!)</f>
        <v>#REF!</v>
      </c>
      <c r="D32" s="4" t="e">
        <f>IF(#REF!="","",#REF!)</f>
        <v>#REF!</v>
      </c>
      <c r="G32" s="1">
        <v>25</v>
      </c>
      <c r="H32" s="1" t="e">
        <f>IF(#REF!="","",#REF!)</f>
        <v>#REF!</v>
      </c>
      <c r="I32" s="8" t="e">
        <f>#REF!</f>
        <v>#REF!</v>
      </c>
      <c r="J32" s="8" t="e">
        <f>#REF!</f>
        <v>#REF!</v>
      </c>
      <c r="M32" s="1">
        <v>25</v>
      </c>
      <c r="N32" s="1" t="e">
        <f>IF(#REF!="","",#REF!)</f>
        <v>#REF!</v>
      </c>
      <c r="O32" s="1" t="e">
        <f>IF(#REF!="","",#REF!)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D4CD-80A5-4236-9785-0A94BD4D2561}">
  <sheetPr codeName="Lapas2"/>
  <dimension ref="A2:R34"/>
  <sheetViews>
    <sheetView tabSelected="1" zoomScaleNormal="100" workbookViewId="0">
      <selection activeCell="H6" sqref="H6"/>
    </sheetView>
  </sheetViews>
  <sheetFormatPr defaultColWidth="8.88671875" defaultRowHeight="11.4" x14ac:dyDescent="0.2"/>
  <cols>
    <col min="1" max="1" width="11.77734375" style="11" customWidth="1"/>
    <col min="2" max="2" width="43.44140625" style="11" customWidth="1"/>
    <col min="3" max="3" width="16.109375" style="11" customWidth="1"/>
    <col min="4" max="5" width="16" style="11" customWidth="1"/>
    <col min="6" max="8" width="18.77734375" style="11" customWidth="1"/>
    <col min="9" max="9" width="20.6640625" style="11" customWidth="1"/>
    <col min="10" max="10" width="17.33203125" style="11" customWidth="1"/>
    <col min="11" max="11" width="12.88671875" style="11" customWidth="1"/>
    <col min="12" max="12" width="13.33203125" style="11" customWidth="1"/>
    <col min="13" max="13" width="3.33203125" style="11" customWidth="1"/>
    <col min="14" max="14" width="15.44140625" style="11" customWidth="1"/>
    <col min="15" max="15" width="13.77734375" style="11" customWidth="1"/>
    <col min="16" max="16384" width="8.88671875" style="11"/>
  </cols>
  <sheetData>
    <row r="2" spans="1:18" ht="13.8" x14ac:dyDescent="0.25">
      <c r="A2" s="114" t="s">
        <v>13</v>
      </c>
      <c r="B2" s="114"/>
      <c r="C2" s="114"/>
      <c r="D2" s="114"/>
      <c r="E2" s="114"/>
      <c r="F2" s="114"/>
      <c r="G2" s="114"/>
      <c r="H2" s="114"/>
      <c r="I2" s="114"/>
      <c r="J2" s="19"/>
      <c r="K2" s="19"/>
      <c r="L2" s="19"/>
    </row>
    <row r="3" spans="1:18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9"/>
      <c r="K3" s="9"/>
      <c r="L3" s="9"/>
      <c r="M3" s="9"/>
      <c r="N3" s="9"/>
      <c r="O3" s="9"/>
    </row>
    <row r="4" spans="1:18" x14ac:dyDescent="0.2">
      <c r="K4" s="9"/>
      <c r="L4" s="9"/>
      <c r="M4" s="9"/>
      <c r="N4" s="9"/>
      <c r="O4" s="9"/>
    </row>
    <row r="5" spans="1:18" ht="34.200000000000003" customHeight="1" x14ac:dyDescent="0.2">
      <c r="A5" s="12" t="s">
        <v>69</v>
      </c>
      <c r="B5" s="12" t="s">
        <v>70</v>
      </c>
      <c r="C5" s="12" t="s">
        <v>71</v>
      </c>
      <c r="D5" s="12" t="s">
        <v>72</v>
      </c>
      <c r="E5" s="12" t="s">
        <v>73</v>
      </c>
      <c r="F5" s="12" t="s">
        <v>161</v>
      </c>
      <c r="G5" s="12" t="s">
        <v>158</v>
      </c>
      <c r="H5" s="12" t="s">
        <v>162</v>
      </c>
      <c r="I5" s="12" t="s">
        <v>15</v>
      </c>
      <c r="K5" s="9"/>
      <c r="L5" s="9"/>
      <c r="M5" s="9"/>
      <c r="N5" s="9"/>
      <c r="O5" s="9"/>
    </row>
    <row r="6" spans="1:18" ht="22.8" customHeight="1" x14ac:dyDescent="0.2">
      <c r="A6" s="13">
        <v>1</v>
      </c>
      <c r="B6" s="14" t="str">
        <f>Išlaidos!B9</f>
        <v>MTEP paslaugų pirkimo išlaidos iš ikiprekybinio pirkimo dalyvių</v>
      </c>
      <c r="C6" s="15">
        <f>Išlaidos!G9</f>
        <v>0</v>
      </c>
      <c r="D6" s="15">
        <f>Išlaidos!G40</f>
        <v>0</v>
      </c>
      <c r="E6" s="15">
        <f>Išlaidos!G71</f>
        <v>0</v>
      </c>
      <c r="F6" s="15">
        <f>SUM(C6:E6)</f>
        <v>0</v>
      </c>
      <c r="G6" s="15">
        <f>F6+H6</f>
        <v>0</v>
      </c>
      <c r="H6" s="66"/>
      <c r="I6" s="15">
        <f>ROUND(G6*Išlaidos!D$2,2)</f>
        <v>0</v>
      </c>
      <c r="K6" s="112"/>
      <c r="L6" s="9"/>
      <c r="M6" s="9"/>
      <c r="N6" s="9"/>
      <c r="O6" s="9"/>
    </row>
    <row r="7" spans="1:18" ht="45.6" x14ac:dyDescent="0.2">
      <c r="A7" s="16">
        <v>2</v>
      </c>
      <c r="B7" s="14" t="str">
        <f>Išlaidos!B11</f>
        <v>Projektą vykdančio personalo darbo užmokesčio ir atlygio projektą vykdantiems fiziniams asmenims pagal paslaugų (civilines), autorines ar kitas sutartis išlaidos</v>
      </c>
      <c r="C7" s="15">
        <f>Išlaidos!G11</f>
        <v>0</v>
      </c>
      <c r="D7" s="15">
        <f>Išlaidos!G42</f>
        <v>0</v>
      </c>
      <c r="E7" s="15">
        <f>Išlaidos!G73</f>
        <v>0</v>
      </c>
      <c r="F7" s="15">
        <f>SUM(C7:E7)</f>
        <v>0</v>
      </c>
      <c r="G7" s="15">
        <f>F7</f>
        <v>0</v>
      </c>
      <c r="H7" s="15"/>
      <c r="I7" s="15">
        <f>ROUND(G7*Išlaidos!D$2,2)</f>
        <v>0</v>
      </c>
      <c r="K7" s="9"/>
      <c r="L7" s="9"/>
      <c r="M7" s="9"/>
      <c r="N7" s="9"/>
      <c r="O7" s="9"/>
    </row>
    <row r="8" spans="1:18" ht="22.8" x14ac:dyDescent="0.2">
      <c r="A8" s="16">
        <v>3</v>
      </c>
      <c r="B8" s="14" t="s">
        <v>74</v>
      </c>
      <c r="C8" s="15"/>
      <c r="D8" s="15"/>
      <c r="E8" s="15"/>
      <c r="F8" s="66">
        <v>0</v>
      </c>
      <c r="G8" s="15">
        <f>F8+H8</f>
        <v>0</v>
      </c>
      <c r="H8" s="66">
        <v>0</v>
      </c>
      <c r="I8" s="15">
        <f>ROUND(G8*Išlaidos!D$2,2)</f>
        <v>0</v>
      </c>
      <c r="J8" s="20"/>
      <c r="K8" s="9"/>
      <c r="L8" s="9"/>
      <c r="M8" s="9"/>
      <c r="N8" s="9"/>
      <c r="O8" s="9"/>
    </row>
    <row r="9" spans="1:18" ht="24" customHeight="1" x14ac:dyDescent="0.2">
      <c r="A9" s="128" t="s">
        <v>49</v>
      </c>
      <c r="B9" s="129"/>
      <c r="C9" s="129"/>
      <c r="D9" s="129"/>
      <c r="E9" s="130"/>
      <c r="F9" s="18">
        <f>SUM(F6:F8)</f>
        <v>0</v>
      </c>
      <c r="G9" s="18">
        <f>SUM(G6:G8)</f>
        <v>0</v>
      </c>
      <c r="H9" s="18">
        <f>SUM(H6:H8)</f>
        <v>0</v>
      </c>
      <c r="I9" s="18">
        <f>SUM(I6:I8)</f>
        <v>0</v>
      </c>
      <c r="J9" s="20"/>
      <c r="K9" s="9"/>
      <c r="L9" s="9"/>
      <c r="M9" s="9"/>
      <c r="N9" s="9"/>
      <c r="O9" s="9"/>
      <c r="Q9" s="21"/>
      <c r="R9" s="21"/>
    </row>
    <row r="10" spans="1:18" x14ac:dyDescent="0.2">
      <c r="A10" s="137" t="s">
        <v>157</v>
      </c>
      <c r="B10" s="138"/>
      <c r="C10" s="138"/>
      <c r="D10" s="138"/>
      <c r="E10" s="138"/>
      <c r="F10" s="138"/>
      <c r="G10" s="138"/>
      <c r="H10" s="138"/>
      <c r="I10" s="138"/>
      <c r="J10" s="20"/>
      <c r="K10" s="9"/>
      <c r="L10" s="9"/>
      <c r="M10" s="9"/>
      <c r="N10" s="9"/>
      <c r="O10" s="9"/>
      <c r="Q10" s="21"/>
      <c r="R10" s="21"/>
    </row>
    <row r="11" spans="1:18" x14ac:dyDescent="0.2">
      <c r="A11" s="108"/>
      <c r="B11" s="109"/>
      <c r="C11" s="110"/>
      <c r="D11" s="110"/>
      <c r="E11" s="110"/>
      <c r="F11" s="110"/>
      <c r="G11" s="110"/>
      <c r="H11" s="110"/>
      <c r="I11" s="111"/>
      <c r="J11" s="20"/>
      <c r="K11" s="9"/>
      <c r="L11" s="9"/>
      <c r="M11" s="9"/>
      <c r="N11" s="9"/>
      <c r="O11" s="9"/>
      <c r="Q11" s="21"/>
      <c r="R11" s="21"/>
    </row>
    <row r="12" spans="1:18" ht="21" customHeight="1" x14ac:dyDescent="0.2">
      <c r="A12" s="128" t="s">
        <v>54</v>
      </c>
      <c r="B12" s="129"/>
      <c r="C12" s="129"/>
      <c r="D12" s="129"/>
      <c r="E12" s="130"/>
      <c r="F12" s="22">
        <v>7.0000000000000007E-2</v>
      </c>
      <c r="G12" s="18">
        <f>G28+G33</f>
        <v>0</v>
      </c>
      <c r="H12" s="18">
        <f>H28+H33</f>
        <v>0</v>
      </c>
      <c r="I12" s="10">
        <f>G12*Išlaidos!D2</f>
        <v>0</v>
      </c>
      <c r="J12" s="20"/>
      <c r="K12" s="9"/>
      <c r="L12" s="9"/>
      <c r="M12" s="9"/>
      <c r="N12" s="9"/>
      <c r="O12" s="9"/>
      <c r="Q12" s="21"/>
      <c r="R12" s="21"/>
    </row>
    <row r="13" spans="1:18" x14ac:dyDescent="0.2">
      <c r="A13" s="135"/>
      <c r="B13" s="135"/>
      <c r="C13" s="135"/>
      <c r="D13" s="135"/>
      <c r="E13" s="136"/>
      <c r="F13" s="23"/>
      <c r="G13" s="23"/>
      <c r="H13" s="23"/>
      <c r="I13" s="23"/>
      <c r="K13" s="9"/>
      <c r="L13" s="9"/>
      <c r="M13" s="9"/>
      <c r="N13" s="9"/>
      <c r="O13" s="9"/>
      <c r="Q13" s="21"/>
      <c r="R13" s="21"/>
    </row>
    <row r="14" spans="1:18" ht="22.2" customHeight="1" x14ac:dyDescent="0.2">
      <c r="A14" s="131" t="s">
        <v>50</v>
      </c>
      <c r="B14" s="132"/>
      <c r="C14" s="132"/>
      <c r="D14" s="132"/>
      <c r="E14" s="132"/>
      <c r="F14" s="133"/>
      <c r="G14" s="24">
        <f>G12+G9</f>
        <v>0</v>
      </c>
      <c r="H14" s="24">
        <f>H12+H9</f>
        <v>0</v>
      </c>
      <c r="I14" s="24">
        <f>I12+I9</f>
        <v>0</v>
      </c>
      <c r="J14" s="113"/>
      <c r="K14" s="9"/>
      <c r="L14" s="9"/>
      <c r="M14" s="9"/>
      <c r="N14" s="9"/>
      <c r="O14" s="9"/>
      <c r="Q14" s="21"/>
      <c r="R14" s="21"/>
    </row>
    <row r="15" spans="1:18" x14ac:dyDescent="0.2">
      <c r="I15" s="17" t="str">
        <f>IF(I14&lt;100000,"DĖMESIO, finansavimo suma negali būti mažesnė nei 100.000,00 Eur","")</f>
        <v>DĖMESIO, finansavimo suma negali būti mažesnė nei 100.000,00 Eur</v>
      </c>
      <c r="J15" s="20"/>
      <c r="K15" s="9"/>
      <c r="L15" s="9"/>
      <c r="M15" s="9"/>
      <c r="N15" s="9"/>
      <c r="O15" s="9"/>
    </row>
    <row r="16" spans="1:18" x14ac:dyDescent="0.2">
      <c r="I16" s="17" t="str">
        <f>IF(I14&gt;1000000,"DĖMESIO, finansavimo suma negali būti didesnė nei 1.000.000,00 Eur","")</f>
        <v/>
      </c>
      <c r="K16" s="9"/>
      <c r="L16" s="9"/>
      <c r="M16" s="9"/>
      <c r="N16" s="9"/>
      <c r="O16" s="9"/>
    </row>
    <row r="18" spans="1:10" ht="26.4" customHeight="1" x14ac:dyDescent="0.2">
      <c r="A18" s="118" t="s">
        <v>97</v>
      </c>
      <c r="B18" s="119"/>
      <c r="C18" s="119"/>
      <c r="D18" s="119"/>
      <c r="E18" s="119"/>
      <c r="F18" s="120"/>
      <c r="G18" s="68">
        <f>G7</f>
        <v>0</v>
      </c>
      <c r="H18" s="123">
        <f>IFERROR(G18/G14,0%)</f>
        <v>0</v>
      </c>
      <c r="I18" s="124"/>
      <c r="J18" s="25" t="str">
        <f>IF(F18&gt;(F14*0.15),"Patikrinkite, ar paslaugos neviršija 15 proc. tinkamų finansuoti išlaidų kaip numatyta PFSA 13.6.2 p.","")</f>
        <v/>
      </c>
    </row>
    <row r="19" spans="1:10" x14ac:dyDescent="0.2">
      <c r="J19" s="20"/>
    </row>
    <row r="21" spans="1:10" ht="14.4" customHeight="1" x14ac:dyDescent="0.25">
      <c r="A21" s="114" t="s">
        <v>52</v>
      </c>
      <c r="B21" s="114"/>
      <c r="C21" s="114"/>
      <c r="D21" s="114"/>
      <c r="E21" s="114"/>
      <c r="F21" s="114"/>
      <c r="G21" s="114"/>
      <c r="H21" s="114"/>
      <c r="I21" s="114"/>
    </row>
    <row r="23" spans="1:10" ht="39" customHeight="1" x14ac:dyDescent="0.2">
      <c r="F23" s="12" t="s">
        <v>161</v>
      </c>
      <c r="G23" s="12" t="s">
        <v>158</v>
      </c>
      <c r="H23" s="12" t="s">
        <v>163</v>
      </c>
      <c r="I23" s="12" t="s">
        <v>15</v>
      </c>
    </row>
    <row r="24" spans="1:10" ht="17.399999999999999" customHeight="1" x14ac:dyDescent="0.2">
      <c r="B24" s="121" t="s">
        <v>51</v>
      </c>
      <c r="C24" s="121"/>
      <c r="D24" s="121"/>
      <c r="E24" s="121"/>
      <c r="F24" s="10">
        <f>SUM(F25:F28)</f>
        <v>0</v>
      </c>
      <c r="G24" s="10">
        <f t="shared" ref="G24:H24" si="0">SUM(G25:G28)</f>
        <v>0</v>
      </c>
      <c r="H24" s="10">
        <f t="shared" si="0"/>
        <v>0</v>
      </c>
      <c r="I24" s="10">
        <f>SUM(I25:I28)</f>
        <v>0</v>
      </c>
      <c r="J24" s="21"/>
    </row>
    <row r="25" spans="1:10" ht="11.4" customHeight="1" x14ac:dyDescent="0.2">
      <c r="B25" s="122" t="s">
        <v>159</v>
      </c>
      <c r="C25" s="122"/>
      <c r="D25" s="122"/>
      <c r="E25" s="126" t="str">
        <f>IF(Išlaidos!D3="Sostinės regionas",100%,IF(Išlaidos!D3="Vidurio ir Vakarų Lietuvos regionas",0%,IF(Išlaidos!D3="Visa Lietuva",29.15%,"")))</f>
        <v/>
      </c>
      <c r="F25" s="70" t="str">
        <f>IFERROR(F6*$E25,"0,00")</f>
        <v>0,00</v>
      </c>
      <c r="G25" s="70" t="str">
        <f t="shared" ref="G25" si="1">IFERROR(G6*$E25,"0,00")</f>
        <v>0,00</v>
      </c>
      <c r="H25" s="70" t="str">
        <f>IFERROR(H6*$E25,"0,00")</f>
        <v>0,00</v>
      </c>
      <c r="I25" s="70" t="str">
        <f>IFERROR(I6*E25,"0,00")</f>
        <v>0,00</v>
      </c>
      <c r="J25" s="21"/>
    </row>
    <row r="26" spans="1:10" ht="11.4" customHeight="1" x14ac:dyDescent="0.2">
      <c r="B26" s="115" t="s">
        <v>160</v>
      </c>
      <c r="C26" s="116"/>
      <c r="D26" s="117"/>
      <c r="E26" s="126"/>
      <c r="F26" s="70" t="str">
        <f>IFERROR(F7*$E25,"0,00")</f>
        <v>0,00</v>
      </c>
      <c r="G26" s="70" t="str">
        <f t="shared" ref="G26:H26" si="2">IFERROR(G7*$E25,"0,00")</f>
        <v>0,00</v>
      </c>
      <c r="H26" s="70" t="str">
        <f t="shared" si="2"/>
        <v>0,00</v>
      </c>
      <c r="I26" s="70" t="str">
        <f>IFERROR(I7*E25,"0,00")</f>
        <v>0,00</v>
      </c>
      <c r="J26" s="21"/>
    </row>
    <row r="27" spans="1:10" ht="11.4" customHeight="1" x14ac:dyDescent="0.2">
      <c r="B27" s="125" t="s">
        <v>74</v>
      </c>
      <c r="C27" s="125"/>
      <c r="D27" s="125"/>
      <c r="E27" s="126"/>
      <c r="F27" s="70" t="str">
        <f>IFERROR(F8*$E25,"0,00")</f>
        <v>0,00</v>
      </c>
      <c r="G27" s="70" t="str">
        <f t="shared" ref="G27:H27" si="3">IFERROR(G8*$E25,"0,00")</f>
        <v>0,00</v>
      </c>
      <c r="H27" s="70" t="str">
        <f t="shared" si="3"/>
        <v>0,00</v>
      </c>
      <c r="I27" s="70" t="str">
        <f>IFERROR(I8*E25,"0,00")</f>
        <v>0,00</v>
      </c>
      <c r="J27" s="21"/>
    </row>
    <row r="28" spans="1:10" ht="11.4" customHeight="1" x14ac:dyDescent="0.2">
      <c r="B28" s="122" t="s">
        <v>53</v>
      </c>
      <c r="C28" s="122"/>
      <c r="D28" s="122"/>
      <c r="E28" s="127"/>
      <c r="F28" s="70"/>
      <c r="G28" s="70">
        <f>IFERROR(ROUNDDOWN((G25++G26+G27)*$F12,2),"0,00")</f>
        <v>0</v>
      </c>
      <c r="H28" s="70">
        <f>IFERROR(ROUNDDOWN((H25++H26+H27)*$F12,2),"0,00")</f>
        <v>0</v>
      </c>
      <c r="I28" s="70" t="str">
        <f>IFERROR(I12*E25,"0,00")</f>
        <v>0,00</v>
      </c>
      <c r="J28" s="21"/>
    </row>
    <row r="29" spans="1:10" ht="21.6" customHeight="1" x14ac:dyDescent="0.2">
      <c r="B29" s="121" t="s">
        <v>99</v>
      </c>
      <c r="C29" s="121"/>
      <c r="D29" s="121"/>
      <c r="E29" s="121"/>
      <c r="F29" s="10">
        <f>SUM(F30:F33)</f>
        <v>0</v>
      </c>
      <c r="G29" s="10">
        <f t="shared" ref="G29:H29" si="4">SUM(G30:G33)</f>
        <v>0</v>
      </c>
      <c r="H29" s="10">
        <f t="shared" si="4"/>
        <v>0</v>
      </c>
      <c r="I29" s="10">
        <f>SUM(I30:I33)</f>
        <v>0</v>
      </c>
      <c r="J29" s="21"/>
    </row>
    <row r="30" spans="1:10" ht="11.4" customHeight="1" x14ac:dyDescent="0.2">
      <c r="B30" s="122" t="s">
        <v>159</v>
      </c>
      <c r="C30" s="122"/>
      <c r="D30" s="122"/>
      <c r="E30" s="126" t="str">
        <f>IF(Išlaidos!D3="Sostinės regionas",0%,IF(Išlaidos!D3="Vidurio ir Vakarų Lietuvos regionas",100%,IF(Išlaidos!D3="Visa Lietuva",70.85%,"")))</f>
        <v/>
      </c>
      <c r="F30" s="70" t="str">
        <f>IFERROR(F6*$E30,"0,00")</f>
        <v>0,00</v>
      </c>
      <c r="G30" s="70" t="str">
        <f t="shared" ref="G30" si="5">IFERROR(G6*$E30,"0,00")</f>
        <v>0,00</v>
      </c>
      <c r="H30" s="70" t="str">
        <f>IFERROR(H6*$E30,"0,00")</f>
        <v>0,00</v>
      </c>
      <c r="I30" s="70" t="str">
        <f>IFERROR(I6*E30,"0,00")</f>
        <v>0,00</v>
      </c>
    </row>
    <row r="31" spans="1:10" ht="11.4" customHeight="1" x14ac:dyDescent="0.2">
      <c r="B31" s="115" t="s">
        <v>160</v>
      </c>
      <c r="C31" s="116"/>
      <c r="D31" s="117"/>
      <c r="E31" s="126"/>
      <c r="F31" s="70" t="str">
        <f>IFERROR(F7*$E30,"0,00")</f>
        <v>0,00</v>
      </c>
      <c r="G31" s="70" t="str">
        <f t="shared" ref="G31:H31" si="6">IFERROR(G7*$E30,"0,00")</f>
        <v>0,00</v>
      </c>
      <c r="H31" s="70" t="str">
        <f t="shared" si="6"/>
        <v>0,00</v>
      </c>
      <c r="I31" s="70" t="str">
        <f>IFERROR(I7*E30,"0,00")</f>
        <v>0,00</v>
      </c>
    </row>
    <row r="32" spans="1:10" ht="11.4" customHeight="1" x14ac:dyDescent="0.2">
      <c r="B32" s="125" t="s">
        <v>74</v>
      </c>
      <c r="C32" s="125"/>
      <c r="D32" s="125"/>
      <c r="E32" s="126"/>
      <c r="F32" s="70" t="str">
        <f>IFERROR(F8*$E30,"0,00")</f>
        <v>0,00</v>
      </c>
      <c r="G32" s="70" t="str">
        <f t="shared" ref="G32:H32" si="7">IFERROR(G8*$E30,"0,00")</f>
        <v>0,00</v>
      </c>
      <c r="H32" s="70" t="str">
        <f t="shared" si="7"/>
        <v>0,00</v>
      </c>
      <c r="I32" s="70" t="str">
        <f>IFERROR(I8*E30,"0,00")</f>
        <v>0,00</v>
      </c>
    </row>
    <row r="33" spans="2:9" ht="11.4" customHeight="1" x14ac:dyDescent="0.2">
      <c r="B33" s="122" t="s">
        <v>53</v>
      </c>
      <c r="C33" s="122"/>
      <c r="D33" s="122"/>
      <c r="E33" s="127"/>
      <c r="F33" s="70"/>
      <c r="G33" s="70">
        <f>ROUNDDOWN((G30++G31+G32)*$F12,2)</f>
        <v>0</v>
      </c>
      <c r="H33" s="70">
        <f>ROUNDDOWN((H30++H31+H32)*$F12,2)</f>
        <v>0</v>
      </c>
      <c r="I33" s="70" t="str">
        <f>IFERROR(I12*E30,"0,00")</f>
        <v>0,00</v>
      </c>
    </row>
    <row r="34" spans="2:9" x14ac:dyDescent="0.2">
      <c r="I34" s="21"/>
    </row>
  </sheetData>
  <sheetProtection algorithmName="SHA-512" hashValue="I5As4JO5ftvM4I+ZqJj/TsABgxsnzx76ZBHtAMUjtQV2XYH+F8W7fuqG/4eQDrOo3bRU02ZrFiUAkCDKw47f7Q==" saltValue="pAHnO99sWNIV29r4tVObtQ==" spinCount="100000" sheet="1" formatColumns="0" formatRows="0" insertHyperlinks="0"/>
  <protectedRanges>
    <protectedRange sqref="H6 H8 F8 F12" name="Diapazonas1"/>
  </protectedRanges>
  <mergeCells count="22">
    <mergeCell ref="A12:E12"/>
    <mergeCell ref="A14:F14"/>
    <mergeCell ref="A2:I2"/>
    <mergeCell ref="A3:I3"/>
    <mergeCell ref="A9:E9"/>
    <mergeCell ref="A13:E13"/>
    <mergeCell ref="A10:I10"/>
    <mergeCell ref="B32:D32"/>
    <mergeCell ref="B33:D33"/>
    <mergeCell ref="E25:E28"/>
    <mergeCell ref="E30:E33"/>
    <mergeCell ref="B25:D25"/>
    <mergeCell ref="B27:D27"/>
    <mergeCell ref="B28:D28"/>
    <mergeCell ref="A21:I21"/>
    <mergeCell ref="B31:D31"/>
    <mergeCell ref="B26:D26"/>
    <mergeCell ref="A18:F18"/>
    <mergeCell ref="B24:E24"/>
    <mergeCell ref="B29:E29"/>
    <mergeCell ref="B30:D30"/>
    <mergeCell ref="H18:I18"/>
  </mergeCells>
  <phoneticPr fontId="4" type="noConversion"/>
  <conditionalFormatting sqref="B6:I8 F9:I9 B11:I11 F12:I12">
    <cfRule type="cellIs" dxfId="2" priority="4" operator="equal">
      <formula>0</formula>
    </cfRule>
  </conditionalFormatting>
  <conditionalFormatting sqref="H18">
    <cfRule type="cellIs" dxfId="1" priority="1" operator="greaterThan">
      <formula>15%</formula>
    </cfRule>
  </conditionalFormatting>
  <conditionalFormatting sqref="I14">
    <cfRule type="cellIs" dxfId="0" priority="2" operator="notBetween">
      <formula>100000</formula>
      <formula>1000000</formula>
    </cfRule>
  </conditionalFormatting>
  <dataValidations count="3">
    <dataValidation type="list" allowBlank="1" showInputMessage="1" showErrorMessage="1" sqref="F12" xr:uid="{5CCB38BF-A007-4DD6-A317-58B379FCBC5A}">
      <formula1>"0%,7%"</formula1>
    </dataValidation>
    <dataValidation type="list" allowBlank="1" showInputMessage="1" showErrorMessage="1" sqref="H8" xr:uid="{426F71A9-C3A9-4627-B628-DA4F942B6AEE}">
      <mc:AlternateContent xmlns:x12ac="http://schemas.microsoft.com/office/spreadsheetml/2011/1/ac" xmlns:mc="http://schemas.openxmlformats.org/markup-compatibility/2006">
        <mc:Choice Requires="x12ac">
          <x12ac:list>"0,00","4,27"</x12ac:list>
        </mc:Choice>
        <mc:Fallback>
          <formula1>"0,00,4,27"</formula1>
        </mc:Fallback>
      </mc:AlternateContent>
    </dataValidation>
    <dataValidation type="list" allowBlank="1" showInputMessage="1" showErrorMessage="1" sqref="F8" xr:uid="{3B0D338F-11B4-4987-9DC1-815A6DE3C7F1}">
      <mc:AlternateContent xmlns:x12ac="http://schemas.microsoft.com/office/spreadsheetml/2011/1/ac" xmlns:mc="http://schemas.openxmlformats.org/markup-compatibility/2006">
        <mc:Choice Requires="x12ac">
          <x12ac:list>"0,00","20,33"</x12ac:list>
        </mc:Choice>
        <mc:Fallback>
          <formula1>"0,00,20,33"</formula1>
        </mc:Fallback>
      </mc:AlternateContent>
    </dataValidation>
  </dataValidations>
  <pageMargins left="0.7" right="0.7" top="0.75" bottom="0.75" header="0.3" footer="0.3"/>
  <pageSetup paperSize="9" scale="5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8B35-2AD0-4DB2-97CE-A5B6B60D053F}">
  <sheetPr>
    <tabColor rgb="FF92D050"/>
  </sheetPr>
  <dimension ref="A2:H32"/>
  <sheetViews>
    <sheetView zoomScaleNormal="100" workbookViewId="0">
      <selection activeCell="C4" sqref="C4:H4"/>
    </sheetView>
  </sheetViews>
  <sheetFormatPr defaultColWidth="8.88671875" defaultRowHeight="12.6" x14ac:dyDescent="0.2"/>
  <cols>
    <col min="1" max="1" width="8.88671875" style="71"/>
    <col min="2" max="2" width="23.77734375" style="71" customWidth="1"/>
    <col min="3" max="3" width="8.88671875" style="71"/>
    <col min="4" max="4" width="38.5546875" style="71" customWidth="1"/>
    <col min="5" max="5" width="39.88671875" style="71" customWidth="1"/>
    <col min="6" max="6" width="17" style="71" customWidth="1"/>
    <col min="7" max="7" width="19.6640625" style="71" customWidth="1"/>
    <col min="8" max="8" width="60.33203125" style="71" customWidth="1"/>
    <col min="9" max="16384" width="8.88671875" style="71"/>
  </cols>
  <sheetData>
    <row r="2" spans="1:8" x14ac:dyDescent="0.2">
      <c r="C2" s="145" t="s">
        <v>75</v>
      </c>
      <c r="D2" s="145"/>
      <c r="E2" s="145"/>
      <c r="F2" s="145"/>
      <c r="G2" s="145"/>
      <c r="H2" s="145"/>
    </row>
    <row r="4" spans="1:8" x14ac:dyDescent="0.2">
      <c r="C4" s="146" t="s">
        <v>76</v>
      </c>
      <c r="D4" s="146"/>
      <c r="E4" s="146"/>
      <c r="F4" s="146"/>
      <c r="G4" s="146"/>
      <c r="H4" s="146"/>
    </row>
    <row r="5" spans="1:8" x14ac:dyDescent="0.2">
      <c r="C5" s="72"/>
      <c r="D5" s="72"/>
      <c r="E5" s="72"/>
      <c r="F5" s="72"/>
      <c r="G5" s="72"/>
      <c r="H5" s="72"/>
    </row>
    <row r="6" spans="1:8" ht="51" thickBot="1" x14ac:dyDescent="0.25">
      <c r="A6" s="73"/>
      <c r="B6" s="74" t="s">
        <v>100</v>
      </c>
      <c r="C6" s="75" t="s">
        <v>17</v>
      </c>
      <c r="D6" s="76" t="s">
        <v>18</v>
      </c>
      <c r="E6" s="76" t="s">
        <v>19</v>
      </c>
      <c r="F6" s="76" t="s">
        <v>77</v>
      </c>
      <c r="G6" s="77" t="s">
        <v>48</v>
      </c>
      <c r="H6" s="78" t="s">
        <v>78</v>
      </c>
    </row>
    <row r="7" spans="1:8" x14ac:dyDescent="0.2">
      <c r="A7" s="147" t="s">
        <v>6</v>
      </c>
      <c r="B7" s="150"/>
      <c r="C7" s="79" t="s">
        <v>20</v>
      </c>
      <c r="D7" s="80"/>
      <c r="E7" s="80"/>
      <c r="F7" s="81">
        <f>SUMIF(Išlaidos!B12:B36,'Darbo užmokestis'!D7,Išlaidos!E12:E36)+SUMIF(Išlaidos!B43:B67,'Darbo užmokestis'!D7,Išlaidos!E43:E67)+SUMIF(Išlaidos!B74:B98,'Darbo užmokestis'!D7,Išlaidos!E74:E98)</f>
        <v>0</v>
      </c>
      <c r="G7" s="82"/>
      <c r="H7" s="83"/>
    </row>
    <row r="8" spans="1:8" ht="14.4" customHeight="1" x14ac:dyDescent="0.2">
      <c r="A8" s="148"/>
      <c r="B8" s="151"/>
      <c r="C8" s="84" t="s">
        <v>21</v>
      </c>
      <c r="D8" s="80"/>
      <c r="E8" s="80"/>
      <c r="F8" s="81">
        <f>SUMIF(Išlaidos!B13:B37,'Darbo užmokestis'!D8,Išlaidos!E13:E37)+SUMIF(Išlaidos!B44:B68,'Darbo užmokestis'!D8,Išlaidos!E44:E68)+SUMIF(Išlaidos!B75:B99,'Darbo užmokestis'!D8,Išlaidos!E75:E99)</f>
        <v>0</v>
      </c>
      <c r="G8" s="85"/>
      <c r="H8" s="86"/>
    </row>
    <row r="9" spans="1:8" ht="14.4" customHeight="1" x14ac:dyDescent="0.2">
      <c r="A9" s="148"/>
      <c r="B9" s="151"/>
      <c r="C9" s="84" t="s">
        <v>22</v>
      </c>
      <c r="D9" s="80"/>
      <c r="E9" s="80"/>
      <c r="F9" s="81">
        <f>SUMIF(Išlaidos!B14:B38,'Darbo užmokestis'!D9,Išlaidos!E14:E38)+SUMIF(Išlaidos!B45:B69,'Darbo užmokestis'!D9,Išlaidos!E45:E69)+SUMIF(Išlaidos!B76:B100,'Darbo užmokestis'!D9,Išlaidos!E76:E100)</f>
        <v>0</v>
      </c>
      <c r="G9" s="85"/>
      <c r="H9" s="86"/>
    </row>
    <row r="10" spans="1:8" ht="14.4" customHeight="1" x14ac:dyDescent="0.2">
      <c r="A10" s="148"/>
      <c r="B10" s="151"/>
      <c r="C10" s="84" t="s">
        <v>23</v>
      </c>
      <c r="D10" s="80"/>
      <c r="E10" s="80"/>
      <c r="F10" s="81">
        <f>SUMIF(Išlaidos!B15:B39,'Darbo užmokestis'!D10,Išlaidos!E15:E39)+SUMIF(Išlaidos!B46:B70,'Darbo užmokestis'!D10,Išlaidos!E46:E70)+SUMIF(Išlaidos!B77:B101,'Darbo užmokestis'!D10,Išlaidos!E77:E101)</f>
        <v>0</v>
      </c>
      <c r="G10" s="82"/>
      <c r="H10" s="86"/>
    </row>
    <row r="11" spans="1:8" ht="14.4" customHeight="1" x14ac:dyDescent="0.2">
      <c r="A11" s="148"/>
      <c r="B11" s="151"/>
      <c r="C11" s="84" t="s">
        <v>24</v>
      </c>
      <c r="D11" s="80"/>
      <c r="E11" s="80"/>
      <c r="F11" s="81">
        <f>SUMIF(Išlaidos!B16:B40,'Darbo užmokestis'!D11,Išlaidos!E16:E40)+SUMIF(Išlaidos!B47:B71,'Darbo užmokestis'!D11,Išlaidos!E47:E71)+SUMIF(Išlaidos!B78:B102,'Darbo užmokestis'!D11,Išlaidos!E78:E102)</f>
        <v>0</v>
      </c>
      <c r="G11" s="85"/>
      <c r="H11" s="86"/>
    </row>
    <row r="12" spans="1:8" ht="14.4" customHeight="1" x14ac:dyDescent="0.2">
      <c r="A12" s="148"/>
      <c r="B12" s="151"/>
      <c r="C12" s="84" t="s">
        <v>25</v>
      </c>
      <c r="D12" s="80"/>
      <c r="E12" s="80"/>
      <c r="F12" s="81">
        <f>SUMIF(Išlaidos!B17:B41,'Darbo užmokestis'!D12,Išlaidos!E17:E41)+SUMIF(Išlaidos!B48:B72,'Darbo užmokestis'!D12,Išlaidos!E48:E72)+SUMIF(Išlaidos!B79:B103,'Darbo užmokestis'!D12,Išlaidos!E79:E103)</f>
        <v>0</v>
      </c>
      <c r="G12" s="85"/>
      <c r="H12" s="86"/>
    </row>
    <row r="13" spans="1:8" ht="14.4" customHeight="1" x14ac:dyDescent="0.2">
      <c r="A13" s="148"/>
      <c r="B13" s="151"/>
      <c r="C13" s="84" t="s">
        <v>26</v>
      </c>
      <c r="D13" s="80"/>
      <c r="E13" s="80"/>
      <c r="F13" s="81">
        <f>SUMIF(Išlaidos!B18:B41,'Darbo užmokestis'!D13,Išlaidos!E18:E41)+SUMIF(Išlaidos!B49:B72,'Darbo užmokestis'!D13,Išlaidos!E49:E72)+SUMIF(Išlaidos!B80:B104,'Darbo užmokestis'!D13,Išlaidos!E80:E104)</f>
        <v>0</v>
      </c>
      <c r="G13" s="82"/>
      <c r="H13" s="86"/>
    </row>
    <row r="14" spans="1:8" ht="14.4" customHeight="1" x14ac:dyDescent="0.2">
      <c r="A14" s="148"/>
      <c r="B14" s="151"/>
      <c r="C14" s="84" t="s">
        <v>27</v>
      </c>
      <c r="D14" s="80"/>
      <c r="E14" s="80"/>
      <c r="F14" s="81">
        <f>SUMIF(Išlaidos!B19:B41,'Darbo užmokestis'!D14,Išlaidos!E19:E41)+SUMIF(Išlaidos!B50:B72,'Darbo užmokestis'!D14,Išlaidos!E50:E72)+SUMIF(Išlaidos!B81:B105,'Darbo užmokestis'!D14,Išlaidos!E81:E105)</f>
        <v>0</v>
      </c>
      <c r="G14" s="85"/>
      <c r="H14" s="86"/>
    </row>
    <row r="15" spans="1:8" ht="14.4" customHeight="1" x14ac:dyDescent="0.2">
      <c r="A15" s="148"/>
      <c r="B15" s="151"/>
      <c r="C15" s="84" t="s">
        <v>28</v>
      </c>
      <c r="D15" s="80"/>
      <c r="E15" s="80"/>
      <c r="F15" s="81">
        <f>SUMIF(Išlaidos!B20:B41,'Darbo užmokestis'!D15,Išlaidos!E20:E41)+SUMIF(Išlaidos!B51:B72,'Darbo užmokestis'!D15,Išlaidos!E51:E72)+SUMIF(Išlaidos!B82:B106,'Darbo užmokestis'!D15,Išlaidos!E82:E106)</f>
        <v>0</v>
      </c>
      <c r="G15" s="85"/>
      <c r="H15" s="86"/>
    </row>
    <row r="16" spans="1:8" ht="15" customHeight="1" thickBot="1" x14ac:dyDescent="0.25">
      <c r="A16" s="149"/>
      <c r="B16" s="152"/>
      <c r="C16" s="87" t="s">
        <v>29</v>
      </c>
      <c r="D16" s="88"/>
      <c r="E16" s="88"/>
      <c r="F16" s="89">
        <f>SUMIF(Išlaidos!B21:B41,'Darbo užmokestis'!D16,Išlaidos!E21:E41)+SUMIF(Išlaidos!B52:B72,'Darbo užmokestis'!D16,Išlaidos!E52:E72)+SUMIF(Išlaidos!B83:B107,'Darbo užmokestis'!D16,Išlaidos!E83:E107)</f>
        <v>0</v>
      </c>
      <c r="G16" s="90"/>
      <c r="H16" s="91"/>
    </row>
    <row r="17" spans="1:8" x14ac:dyDescent="0.2">
      <c r="A17" s="139" t="s">
        <v>7</v>
      </c>
      <c r="B17" s="150"/>
      <c r="C17" s="79" t="s">
        <v>20</v>
      </c>
      <c r="D17" s="80"/>
      <c r="E17" s="80"/>
      <c r="F17" s="81">
        <f>SUMIF(Išlaidos!B22:B42,'Darbo užmokestis'!D17,Išlaidos!E22:E42)+SUMIF(Išlaidos!B53:B73,'Darbo užmokestis'!D17,Išlaidos!E53:E73)+SUMIF(Išlaidos!B84:B108,'Darbo užmokestis'!D17,Išlaidos!E84:E108)</f>
        <v>0</v>
      </c>
      <c r="G17" s="82"/>
      <c r="H17" s="92"/>
    </row>
    <row r="18" spans="1:8" x14ac:dyDescent="0.2">
      <c r="A18" s="140"/>
      <c r="B18" s="151"/>
      <c r="C18" s="84" t="s">
        <v>21</v>
      </c>
      <c r="D18" s="80"/>
      <c r="E18" s="80"/>
      <c r="F18" s="81">
        <f>SUMIF(Išlaidos!B23:B43,'Darbo užmokestis'!D18,Išlaidos!E23:E43)+SUMIF(Išlaidos!B54:B74,'Darbo užmokestis'!D18,Išlaidos!E54:E74)+SUMIF(Išlaidos!B85:B109,'Darbo užmokestis'!D18,Išlaidos!E85:E109)</f>
        <v>0</v>
      </c>
      <c r="G18" s="85"/>
      <c r="H18" s="86"/>
    </row>
    <row r="19" spans="1:8" x14ac:dyDescent="0.2">
      <c r="A19" s="140"/>
      <c r="B19" s="151"/>
      <c r="C19" s="84" t="s">
        <v>22</v>
      </c>
      <c r="D19" s="80"/>
      <c r="E19" s="80"/>
      <c r="F19" s="81">
        <f>SUMIF(Išlaidos!B24:B44,'Darbo užmokestis'!D19,Išlaidos!E24:E44)+SUMIF(Išlaidos!B55:B75,'Darbo užmokestis'!D19,Išlaidos!E55:E75)+SUMIF(Išlaidos!B86:B110,'Darbo užmokestis'!D19,Išlaidos!E86:E110)</f>
        <v>0</v>
      </c>
      <c r="G19" s="85"/>
      <c r="H19" s="86"/>
    </row>
    <row r="20" spans="1:8" x14ac:dyDescent="0.2">
      <c r="A20" s="140"/>
      <c r="B20" s="151"/>
      <c r="C20" s="84" t="s">
        <v>23</v>
      </c>
      <c r="D20" s="80"/>
      <c r="E20" s="80"/>
      <c r="F20" s="81">
        <f>SUMIF(Išlaidos!B25:B45,'Darbo užmokestis'!D20,Išlaidos!E25:E45)+SUMIF(Išlaidos!B56:B76,'Darbo užmokestis'!D20,Išlaidos!E56:E76)+SUMIF(Išlaidos!B87:B111,'Darbo užmokestis'!D20,Išlaidos!E87:E111)</f>
        <v>0</v>
      </c>
      <c r="G20" s="82"/>
      <c r="H20" s="86"/>
    </row>
    <row r="21" spans="1:8" ht="13.2" thickBot="1" x14ac:dyDescent="0.25">
      <c r="A21" s="141"/>
      <c r="B21" s="152"/>
      <c r="C21" s="93" t="s">
        <v>24</v>
      </c>
      <c r="D21" s="88"/>
      <c r="E21" s="88"/>
      <c r="F21" s="94">
        <f>SUMIF(Išlaidos!B26:B46,'Darbo užmokestis'!D21,Išlaidos!E26:E46)+SUMIF(Išlaidos!B57:B77,'Darbo užmokestis'!D21,Išlaidos!E57:E77)+SUMIF(Išlaidos!B88:B112,'Darbo užmokestis'!D21,Išlaidos!E88:E112)</f>
        <v>0</v>
      </c>
      <c r="G21" s="95"/>
      <c r="H21" s="96"/>
    </row>
    <row r="22" spans="1:8" x14ac:dyDescent="0.2">
      <c r="A22" s="142" t="s">
        <v>8</v>
      </c>
      <c r="B22" s="150"/>
      <c r="C22" s="97" t="s">
        <v>20</v>
      </c>
      <c r="D22" s="80"/>
      <c r="E22" s="80"/>
      <c r="F22" s="98">
        <f>SUMIF(Išlaidos!B27:B47,'Darbo užmokestis'!D22,Išlaidos!E27:E47)+SUMIF(Išlaidos!B58:B78,'Darbo užmokestis'!D22,Išlaidos!E58:E78)+SUMIF(Išlaidos!B89:B113,'Darbo užmokestis'!D22,Išlaidos!E89:E113)</f>
        <v>0</v>
      </c>
      <c r="G22" s="99"/>
      <c r="H22" s="83"/>
    </row>
    <row r="23" spans="1:8" ht="14.4" customHeight="1" x14ac:dyDescent="0.2">
      <c r="A23" s="140"/>
      <c r="B23" s="151"/>
      <c r="C23" s="84" t="s">
        <v>21</v>
      </c>
      <c r="D23" s="100"/>
      <c r="E23" s="101"/>
      <c r="F23" s="81">
        <f>SUMIF(Išlaidos!B28:B48,'Darbo užmokestis'!D23,Išlaidos!E28:E48)+SUMIF(Išlaidos!B59:B79,'Darbo užmokestis'!D23,Išlaidos!E59:E79)+SUMIF(Išlaidos!B90:B114,'Darbo užmokestis'!D23,Išlaidos!E90:E114)</f>
        <v>0</v>
      </c>
      <c r="G23" s="82"/>
      <c r="H23" s="86"/>
    </row>
    <row r="24" spans="1:8" ht="14.4" customHeight="1" x14ac:dyDescent="0.2">
      <c r="A24" s="140"/>
      <c r="B24" s="151"/>
      <c r="C24" s="102" t="s">
        <v>22</v>
      </c>
      <c r="D24" s="101"/>
      <c r="E24" s="103"/>
      <c r="F24" s="81">
        <f>SUMIF(Išlaidos!B29:B49,'Darbo užmokestis'!D24,Išlaidos!E29:E49)+SUMIF(Išlaidos!B60:B80,'Darbo užmokestis'!D24,Išlaidos!E60:E80)+SUMIF(Išlaidos!B91:B115,'Darbo užmokestis'!D24,Išlaidos!E91:E115)</f>
        <v>0</v>
      </c>
      <c r="G24" s="85"/>
      <c r="H24" s="86"/>
    </row>
    <row r="25" spans="1:8" ht="14.4" customHeight="1" x14ac:dyDescent="0.2">
      <c r="A25" s="140"/>
      <c r="B25" s="151"/>
      <c r="C25" s="84" t="s">
        <v>23</v>
      </c>
      <c r="D25" s="80"/>
      <c r="E25" s="100"/>
      <c r="F25" s="81">
        <f>SUMIF(Išlaidos!B30:B50,'Darbo užmokestis'!D25,Išlaidos!E30:E50)+SUMIF(Išlaidos!B61:B81,'Darbo užmokestis'!D25,Išlaidos!E61:E81)+SUMIF(Išlaidos!B92:B116,'Darbo užmokestis'!D25,Išlaidos!E92:E116)</f>
        <v>0</v>
      </c>
      <c r="G25" s="85"/>
      <c r="H25" s="86"/>
    </row>
    <row r="26" spans="1:8" ht="15" customHeight="1" thickBot="1" x14ac:dyDescent="0.25">
      <c r="A26" s="143"/>
      <c r="B26" s="152"/>
      <c r="C26" s="87" t="s">
        <v>24</v>
      </c>
      <c r="D26" s="104"/>
      <c r="E26" s="88"/>
      <c r="F26" s="105">
        <f>SUMIF(Išlaidos!B31:B51,'Darbo užmokestis'!D26,Išlaidos!E31:E51)+SUMIF(Išlaidos!B62:B82,'Darbo užmokestis'!D26,Išlaidos!E62:E82)+SUMIF(Išlaidos!B93:B117,'Darbo užmokestis'!D26,Išlaidos!E93:E117)</f>
        <v>0</v>
      </c>
      <c r="G26" s="90"/>
      <c r="H26" s="91"/>
    </row>
    <row r="27" spans="1:8" x14ac:dyDescent="0.2">
      <c r="A27" s="139" t="s">
        <v>79</v>
      </c>
      <c r="B27" s="150"/>
      <c r="C27" s="79" t="s">
        <v>20</v>
      </c>
      <c r="D27" s="106"/>
      <c r="E27" s="107"/>
      <c r="F27" s="81">
        <f>SUMIF(Išlaidos!B32:B52,'Darbo užmokestis'!D27,Išlaidos!E32:E52)+SUMIF(Išlaidos!B63:B83,'Darbo užmokestis'!D27,Išlaidos!E63:E83)+SUMIF(Išlaidos!B94:B118,'Darbo užmokestis'!D27,Išlaidos!E94:E118)</f>
        <v>0</v>
      </c>
      <c r="G27" s="82"/>
      <c r="H27" s="92"/>
    </row>
    <row r="28" spans="1:8" ht="14.4" customHeight="1" x14ac:dyDescent="0.2">
      <c r="A28" s="140"/>
      <c r="B28" s="151"/>
      <c r="C28" s="84" t="s">
        <v>21</v>
      </c>
      <c r="D28" s="80"/>
      <c r="E28" s="101"/>
      <c r="F28" s="81">
        <f>SUMIF(Išlaidos!B33:B53,'Darbo užmokestis'!D28,Išlaidos!E33:E53)+SUMIF(Išlaidos!B64:B84,'Darbo užmokestis'!D28,Išlaidos!E64:E84)+SUMIF(Išlaidos!B95:B119,'Darbo užmokestis'!D28,Išlaidos!E95:E119)</f>
        <v>0</v>
      </c>
      <c r="G28" s="85"/>
      <c r="H28" s="86"/>
    </row>
    <row r="29" spans="1:8" ht="14.4" customHeight="1" x14ac:dyDescent="0.2">
      <c r="A29" s="140"/>
      <c r="B29" s="151"/>
      <c r="C29" s="84" t="s">
        <v>22</v>
      </c>
      <c r="D29" s="101"/>
      <c r="E29" s="100"/>
      <c r="F29" s="81">
        <f>SUMIF(Išlaidos!B34:B54,'Darbo užmokestis'!D29,Išlaidos!E34:E54)+SUMIF(Išlaidos!B65:B85,'Darbo užmokestis'!D29,Išlaidos!E65:E85)+SUMIF(Išlaidos!B96:B120,'Darbo užmokestis'!D29,Išlaidos!E96:E120)</f>
        <v>0</v>
      </c>
      <c r="G29" s="85"/>
      <c r="H29" s="86"/>
    </row>
    <row r="30" spans="1:8" ht="14.4" customHeight="1" x14ac:dyDescent="0.2">
      <c r="A30" s="140"/>
      <c r="B30" s="151"/>
      <c r="C30" s="84" t="s">
        <v>23</v>
      </c>
      <c r="D30" s="80"/>
      <c r="E30" s="101"/>
      <c r="F30" s="81">
        <f>SUMIF(Išlaidos!B35:B55,'Darbo užmokestis'!D30,Išlaidos!E35:E55)+SUMIF(Išlaidos!B66:B86,'Darbo užmokestis'!D30,Išlaidos!E66:E86)+SUMIF(Išlaidos!B97:B121,'Darbo užmokestis'!D30,Išlaidos!E97:E121)</f>
        <v>0</v>
      </c>
      <c r="G30" s="82"/>
      <c r="H30" s="86"/>
    </row>
    <row r="31" spans="1:8" ht="15" customHeight="1" thickBot="1" x14ac:dyDescent="0.25">
      <c r="A31" s="143"/>
      <c r="B31" s="152"/>
      <c r="C31" s="87" t="s">
        <v>24</v>
      </c>
      <c r="D31" s="88"/>
      <c r="E31" s="88"/>
      <c r="F31" s="81">
        <f>SUMIF(Išlaidos!B36:B56,'Darbo užmokestis'!D31,Išlaidos!E36:E56)+SUMIF(Išlaidos!B67:B87,'Darbo užmokestis'!D31,Išlaidos!E67:E87)+SUMIF(Išlaidos!B98:B122,'Darbo užmokestis'!D31,Išlaidos!E98:E122)</f>
        <v>0</v>
      </c>
      <c r="G31" s="85"/>
      <c r="H31" s="86"/>
    </row>
    <row r="32" spans="1:8" ht="26.4" customHeight="1" x14ac:dyDescent="0.2">
      <c r="D32" s="144" t="s">
        <v>47</v>
      </c>
      <c r="E32" s="144"/>
      <c r="F32" s="144"/>
      <c r="G32" s="144"/>
      <c r="H32" s="144"/>
    </row>
  </sheetData>
  <sheetProtection algorithmName="SHA-512" hashValue="1B3RFm9EOZCeuG5AYw5so1EEHiep3YygJNlNGuX98eC3BOgka842iSujtrDIlcbitf94DRwfzhJFDUl40L+TvQ==" saltValue="b4b5nSv5MwGDZkVNI2c4NA==" spinCount="100000" sheet="1" formatColumns="0" formatRows="0" insertHyperlinks="0"/>
  <protectedRanges>
    <protectedRange sqref="B7:B31" name="Diapazonas3"/>
    <protectedRange sqref="D7:E31" name="Diapazonas1_1"/>
    <protectedRange sqref="G7:H31" name="Diapazonas2"/>
  </protectedRanges>
  <mergeCells count="11">
    <mergeCell ref="A17:A21"/>
    <mergeCell ref="A22:A26"/>
    <mergeCell ref="A27:A31"/>
    <mergeCell ref="D32:H32"/>
    <mergeCell ref="C2:H2"/>
    <mergeCell ref="C4:H4"/>
    <mergeCell ref="A7:A16"/>
    <mergeCell ref="B7:B16"/>
    <mergeCell ref="B17:B21"/>
    <mergeCell ref="B22:B26"/>
    <mergeCell ref="B27:B31"/>
  </mergeCells>
  <phoneticPr fontId="4" type="noConversion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9">
    <tabColor rgb="FF92D050"/>
    <pageSetUpPr fitToPage="1"/>
  </sheetPr>
  <dimension ref="A1:L99"/>
  <sheetViews>
    <sheetView zoomScale="115" zoomScaleNormal="115" zoomScaleSheetLayoutView="70" workbookViewId="0">
      <pane ySplit="5" topLeftCell="A6" activePane="bottomLeft" state="frozen"/>
      <selection activeCell="J26" sqref="J26"/>
      <selection pane="bottomLeft" activeCell="F72" sqref="F72"/>
    </sheetView>
  </sheetViews>
  <sheetFormatPr defaultColWidth="9.109375" defaultRowHeight="11.4" x14ac:dyDescent="0.2"/>
  <cols>
    <col min="1" max="1" width="6.5546875" style="27" customWidth="1"/>
    <col min="2" max="2" width="35.21875" style="27" customWidth="1"/>
    <col min="3" max="3" width="26.109375" style="27" customWidth="1"/>
    <col min="4" max="4" width="13.5546875" style="27" customWidth="1"/>
    <col min="5" max="5" width="8.109375" style="27" customWidth="1"/>
    <col min="6" max="6" width="13.5546875" style="27" customWidth="1"/>
    <col min="7" max="7" width="18.44140625" style="27" customWidth="1"/>
    <col min="8" max="8" width="14.77734375" style="27" customWidth="1"/>
    <col min="9" max="9" width="38.6640625" style="27" customWidth="1"/>
    <col min="10" max="10" width="6.88671875" style="27" customWidth="1"/>
    <col min="11" max="11" width="40" style="27" customWidth="1"/>
    <col min="12" max="12" width="15.33203125" style="27" bestFit="1" customWidth="1"/>
    <col min="13" max="13" width="15.109375" style="27" bestFit="1" customWidth="1"/>
    <col min="14" max="14" width="9.88671875" style="27" bestFit="1" customWidth="1"/>
    <col min="15" max="15" width="11.33203125" style="27" bestFit="1" customWidth="1"/>
    <col min="16" max="16" width="11.109375" style="27" bestFit="1" customWidth="1"/>
    <col min="17" max="17" width="13.44140625" style="27" bestFit="1" customWidth="1"/>
    <col min="18" max="18" width="21" style="27" bestFit="1" customWidth="1"/>
    <col min="19" max="19" width="1.6640625" style="27" bestFit="1" customWidth="1"/>
    <col min="20" max="16384" width="9.109375" style="27"/>
  </cols>
  <sheetData>
    <row r="1" spans="1:12" ht="12.75" customHeight="1" x14ac:dyDescent="0.2">
      <c r="A1" s="153" t="s">
        <v>30</v>
      </c>
      <c r="B1" s="153"/>
      <c r="C1" s="153"/>
      <c r="D1" s="154"/>
      <c r="E1" s="155"/>
      <c r="F1" s="155"/>
      <c r="G1" s="155"/>
      <c r="H1" s="155"/>
      <c r="I1" s="156"/>
      <c r="J1" s="26"/>
    </row>
    <row r="2" spans="1:12" ht="12.75" customHeight="1" x14ac:dyDescent="0.2">
      <c r="A2" s="28"/>
      <c r="B2" s="28"/>
      <c r="C2" s="29" t="s">
        <v>31</v>
      </c>
      <c r="D2" s="69">
        <v>0.85</v>
      </c>
      <c r="E2" s="65"/>
      <c r="F2" s="30"/>
      <c r="G2" s="31"/>
      <c r="H2" s="32"/>
      <c r="I2" s="26"/>
      <c r="J2" s="26"/>
    </row>
    <row r="3" spans="1:12" ht="12.75" customHeight="1" x14ac:dyDescent="0.2">
      <c r="A3" s="28"/>
      <c r="B3" s="28"/>
      <c r="C3" s="29" t="s">
        <v>98</v>
      </c>
      <c r="D3" s="165"/>
      <c r="E3" s="165"/>
      <c r="F3" s="165"/>
      <c r="G3" s="31"/>
      <c r="H3" s="32"/>
      <c r="I3" s="26"/>
      <c r="J3" s="26"/>
    </row>
    <row r="4" spans="1:12" x14ac:dyDescent="0.2">
      <c r="J4" s="33"/>
    </row>
    <row r="5" spans="1:12" ht="34.200000000000003" x14ac:dyDescent="0.2">
      <c r="A5" s="34" t="s">
        <v>17</v>
      </c>
      <c r="B5" s="163" t="s">
        <v>32</v>
      </c>
      <c r="C5" s="164"/>
      <c r="D5" s="34" t="s">
        <v>33</v>
      </c>
      <c r="E5" s="34" t="s">
        <v>34</v>
      </c>
      <c r="F5" s="34" t="s">
        <v>35</v>
      </c>
      <c r="G5" s="34" t="s">
        <v>164</v>
      </c>
      <c r="H5" s="34" t="s">
        <v>165</v>
      </c>
      <c r="I5" s="34" t="s">
        <v>36</v>
      </c>
      <c r="J5" s="35"/>
    </row>
    <row r="6" spans="1:12" x14ac:dyDescent="0.2">
      <c r="A6" s="166" t="s">
        <v>16</v>
      </c>
      <c r="B6" s="166"/>
      <c r="C6" s="166"/>
      <c r="D6" s="166"/>
      <c r="E6" s="166"/>
      <c r="F6" s="166"/>
      <c r="G6" s="36">
        <f>G37+G68+G99</f>
        <v>0</v>
      </c>
      <c r="H6" s="36">
        <f>H37+H68+H99</f>
        <v>0</v>
      </c>
      <c r="I6" s="34"/>
      <c r="J6" s="35"/>
    </row>
    <row r="7" spans="1:12" x14ac:dyDescent="0.2">
      <c r="A7" s="37"/>
      <c r="B7" s="38"/>
      <c r="C7" s="38"/>
      <c r="D7" s="39"/>
      <c r="E7" s="39"/>
      <c r="F7" s="39"/>
      <c r="G7" s="40"/>
      <c r="H7" s="40"/>
      <c r="I7" s="41"/>
      <c r="J7" s="42"/>
    </row>
    <row r="8" spans="1:12" ht="23.4" customHeight="1" x14ac:dyDescent="0.2">
      <c r="A8" s="160" t="s">
        <v>55</v>
      </c>
      <c r="B8" s="161"/>
      <c r="C8" s="157" t="s">
        <v>56</v>
      </c>
      <c r="D8" s="158"/>
      <c r="E8" s="158"/>
      <c r="F8" s="158"/>
      <c r="G8" s="158"/>
      <c r="H8" s="158"/>
      <c r="I8" s="159"/>
      <c r="J8" s="43"/>
    </row>
    <row r="9" spans="1:12" ht="23.4" customHeight="1" x14ac:dyDescent="0.2">
      <c r="A9" s="44" t="s">
        <v>37</v>
      </c>
      <c r="B9" s="162" t="s">
        <v>61</v>
      </c>
      <c r="C9" s="162"/>
      <c r="D9" s="162"/>
      <c r="E9" s="162"/>
      <c r="F9" s="162"/>
      <c r="G9" s="45">
        <f>SUM(G10:G10)</f>
        <v>0</v>
      </c>
      <c r="H9" s="45">
        <f>SUM(H10:H10)</f>
        <v>0</v>
      </c>
      <c r="I9" s="51"/>
      <c r="J9" s="42"/>
      <c r="K9" s="33"/>
    </row>
    <row r="10" spans="1:12" x14ac:dyDescent="0.2">
      <c r="A10" s="46" t="s">
        <v>38</v>
      </c>
      <c r="B10" s="167"/>
      <c r="C10" s="168"/>
      <c r="D10" s="52"/>
      <c r="E10" s="48"/>
      <c r="F10" s="53"/>
      <c r="G10" s="49">
        <f>ROUND(E10*F10,2)</f>
        <v>0</v>
      </c>
      <c r="H10" s="49">
        <f>ROUND(G10*$D$2,2)</f>
        <v>0</v>
      </c>
      <c r="I10" s="54"/>
      <c r="J10" s="42"/>
      <c r="K10" s="33"/>
    </row>
    <row r="11" spans="1:12" ht="27.6" customHeight="1" x14ac:dyDescent="0.2">
      <c r="A11" s="44" t="s">
        <v>41</v>
      </c>
      <c r="B11" s="169" t="s">
        <v>62</v>
      </c>
      <c r="C11" s="170"/>
      <c r="D11" s="170"/>
      <c r="E11" s="170"/>
      <c r="F11" s="171"/>
      <c r="G11" s="45">
        <f>SUM(G12:G36)</f>
        <v>0</v>
      </c>
      <c r="H11" s="45">
        <f>SUM(H12:H36)</f>
        <v>0</v>
      </c>
      <c r="I11" s="51"/>
      <c r="J11" s="43"/>
      <c r="K11" s="33"/>
    </row>
    <row r="12" spans="1:12" ht="10.8" customHeight="1" x14ac:dyDescent="0.2">
      <c r="A12" s="59" t="s">
        <v>42</v>
      </c>
      <c r="B12" s="55"/>
      <c r="C12" s="67" t="str">
        <f>IF(B12&gt;0,VLOOKUP(B12,'Darbo užmokestis'!D$7:E$31,2,FALSE),"")</f>
        <v/>
      </c>
      <c r="D12" s="47" t="s">
        <v>39</v>
      </c>
      <c r="E12" s="48"/>
      <c r="F12" s="49">
        <f>IF(B12&gt;0,ROUND(VLOOKUP(B12,'Darbo užmokestis'!D$7:G$31,4,FALSE),2),0)</f>
        <v>0</v>
      </c>
      <c r="G12" s="49">
        <f>ROUND(E12*F12,2)</f>
        <v>0</v>
      </c>
      <c r="H12" s="49">
        <f>ROUND(G12*$D$2,2)</f>
        <v>0</v>
      </c>
      <c r="I12" s="172" t="s">
        <v>40</v>
      </c>
      <c r="J12" s="42"/>
      <c r="K12" s="33"/>
      <c r="L12" s="50"/>
    </row>
    <row r="13" spans="1:12" x14ac:dyDescent="0.2">
      <c r="A13" s="59" t="s">
        <v>43</v>
      </c>
      <c r="B13" s="55"/>
      <c r="C13" s="67" t="str">
        <f>IF(B13&gt;0,VLOOKUP(B13,'Darbo užmokestis'!D$7:E$31,2,FALSE),"")</f>
        <v/>
      </c>
      <c r="D13" s="47" t="s">
        <v>39</v>
      </c>
      <c r="E13" s="48"/>
      <c r="F13" s="49">
        <f>IF(B13&gt;0,ROUND(VLOOKUP(B13,'Darbo užmokestis'!D$7:G$31,4,FALSE),2),0)</f>
        <v>0</v>
      </c>
      <c r="G13" s="49">
        <f>ROUND(E13*F13,2)</f>
        <v>0</v>
      </c>
      <c r="H13" s="49">
        <f t="shared" ref="H13" si="0">ROUND(G13*$D$2,2)</f>
        <v>0</v>
      </c>
      <c r="I13" s="172"/>
      <c r="J13" s="42"/>
      <c r="K13" s="33"/>
    </row>
    <row r="14" spans="1:12" x14ac:dyDescent="0.2">
      <c r="A14" s="59" t="s">
        <v>44</v>
      </c>
      <c r="B14" s="55"/>
      <c r="C14" s="67" t="str">
        <f>IF(B14&gt;0,VLOOKUP(B14,'Darbo užmokestis'!D$7:E$31,2,FALSE),"")</f>
        <v/>
      </c>
      <c r="D14" s="47" t="s">
        <v>39</v>
      </c>
      <c r="E14" s="48"/>
      <c r="F14" s="49">
        <f>IF(B14&gt;0,ROUND(VLOOKUP(B14,'Darbo užmokestis'!D$7:G$31,4,FALSE),2),0)</f>
        <v>0</v>
      </c>
      <c r="G14" s="49">
        <f t="shared" ref="G14:G15" si="1">ROUND(E14*F14,2)</f>
        <v>0</v>
      </c>
      <c r="H14" s="49">
        <f>ROUND(G14*$D$2,2)</f>
        <v>0</v>
      </c>
      <c r="I14" s="172"/>
      <c r="J14" s="42"/>
      <c r="K14" s="33"/>
    </row>
    <row r="15" spans="1:12" x14ac:dyDescent="0.2">
      <c r="A15" s="59" t="s">
        <v>45</v>
      </c>
      <c r="B15" s="55"/>
      <c r="C15" s="67" t="str">
        <f>IF(B15&gt;0,VLOOKUP(B15,'Darbo užmokestis'!D$7:E$31,2,FALSE),"")</f>
        <v/>
      </c>
      <c r="D15" s="47" t="s">
        <v>39</v>
      </c>
      <c r="E15" s="48"/>
      <c r="F15" s="49">
        <f>IF(B15&gt;0,ROUND(VLOOKUP(B15,'Darbo užmokestis'!D$7:G$31,4,FALSE),2),0)</f>
        <v>0</v>
      </c>
      <c r="G15" s="49">
        <f t="shared" si="1"/>
        <v>0</v>
      </c>
      <c r="H15" s="49">
        <f t="shared" ref="H15" si="2">ROUND(G15*$D$2,2)</f>
        <v>0</v>
      </c>
      <c r="I15" s="51"/>
      <c r="J15" s="42"/>
      <c r="K15" s="33"/>
    </row>
    <row r="16" spans="1:12" x14ac:dyDescent="0.2">
      <c r="A16" s="59" t="s">
        <v>46</v>
      </c>
      <c r="B16" s="55"/>
      <c r="C16" s="67" t="str">
        <f>IF(B16&gt;0,VLOOKUP(B16,'Darbo užmokestis'!D$7:E$31,2,FALSE),"")</f>
        <v/>
      </c>
      <c r="D16" s="47" t="s">
        <v>39</v>
      </c>
      <c r="E16" s="48"/>
      <c r="F16" s="49">
        <f>IF(B16&gt;0,ROUND(VLOOKUP(B16,'Darbo užmokestis'!D$7:G$31,4,FALSE),2),0)</f>
        <v>0</v>
      </c>
      <c r="G16" s="49">
        <f t="shared" ref="G16:G20" si="3">ROUND(E16*F16,2)</f>
        <v>0</v>
      </c>
      <c r="H16" s="49">
        <f t="shared" ref="H16:H20" si="4">ROUND(G16*$D$2,2)</f>
        <v>0</v>
      </c>
      <c r="I16" s="51"/>
      <c r="J16" s="42"/>
      <c r="K16" s="33"/>
    </row>
    <row r="17" spans="1:11" x14ac:dyDescent="0.2">
      <c r="A17" s="59" t="s">
        <v>63</v>
      </c>
      <c r="B17" s="55"/>
      <c r="C17" s="67" t="str">
        <f>IF(B17&gt;0,VLOOKUP(B17,'Darbo užmokestis'!D$7:E$31,2,FALSE),"")</f>
        <v/>
      </c>
      <c r="D17" s="47" t="s">
        <v>39</v>
      </c>
      <c r="E17" s="48"/>
      <c r="F17" s="49">
        <f>IF(B17&gt;0,ROUND(VLOOKUP(B17,'Darbo užmokestis'!D$7:G$31,4,FALSE),2),0)</f>
        <v>0</v>
      </c>
      <c r="G17" s="49">
        <f t="shared" si="3"/>
        <v>0</v>
      </c>
      <c r="H17" s="49">
        <f t="shared" si="4"/>
        <v>0</v>
      </c>
      <c r="I17" s="51"/>
      <c r="J17" s="42"/>
      <c r="K17" s="33"/>
    </row>
    <row r="18" spans="1:11" x14ac:dyDescent="0.2">
      <c r="A18" s="59" t="s">
        <v>64</v>
      </c>
      <c r="B18" s="55"/>
      <c r="C18" s="67" t="str">
        <f>IF(B18&gt;0,VLOOKUP(B18,'Darbo užmokestis'!D$7:E$31,2,FALSE),"")</f>
        <v/>
      </c>
      <c r="D18" s="47" t="s">
        <v>39</v>
      </c>
      <c r="E18" s="48"/>
      <c r="F18" s="49">
        <f>IF(B18&gt;0,ROUND(VLOOKUP(B18,'Darbo užmokestis'!D$7:G$31,4,FALSE),2),0)</f>
        <v>0</v>
      </c>
      <c r="G18" s="49">
        <f t="shared" si="3"/>
        <v>0</v>
      </c>
      <c r="H18" s="49">
        <f t="shared" si="4"/>
        <v>0</v>
      </c>
      <c r="I18" s="51"/>
      <c r="J18" s="42"/>
      <c r="K18" s="33"/>
    </row>
    <row r="19" spans="1:11" x14ac:dyDescent="0.2">
      <c r="A19" s="59" t="s">
        <v>65</v>
      </c>
      <c r="B19" s="55"/>
      <c r="C19" s="67" t="str">
        <f>IF(B19&gt;0,VLOOKUP(B19,'Darbo užmokestis'!D$7:E$31,2,FALSE),"")</f>
        <v/>
      </c>
      <c r="D19" s="47" t="s">
        <v>39</v>
      </c>
      <c r="E19" s="48"/>
      <c r="F19" s="49">
        <f>IF(B19&gt;0,ROUND(VLOOKUP(B19,'Darbo užmokestis'!D$7:G$31,4,FALSE),2),0)</f>
        <v>0</v>
      </c>
      <c r="G19" s="49">
        <f t="shared" si="3"/>
        <v>0</v>
      </c>
      <c r="H19" s="49">
        <f t="shared" si="4"/>
        <v>0</v>
      </c>
      <c r="I19" s="51"/>
      <c r="J19" s="42"/>
      <c r="K19" s="33"/>
    </row>
    <row r="20" spans="1:11" x14ac:dyDescent="0.2">
      <c r="A20" s="59" t="s">
        <v>66</v>
      </c>
      <c r="B20" s="55"/>
      <c r="C20" s="67" t="str">
        <f>IF(B20&gt;0,VLOOKUP(B20,'Darbo užmokestis'!D$7:E$31,2,FALSE),"")</f>
        <v/>
      </c>
      <c r="D20" s="47" t="s">
        <v>39</v>
      </c>
      <c r="E20" s="48"/>
      <c r="F20" s="49">
        <f>IF(B20&gt;0,ROUND(VLOOKUP(B20,'Darbo užmokestis'!D$7:G$31,4,FALSE),2),0)</f>
        <v>0</v>
      </c>
      <c r="G20" s="49">
        <f t="shared" si="3"/>
        <v>0</v>
      </c>
      <c r="H20" s="49">
        <f t="shared" si="4"/>
        <v>0</v>
      </c>
      <c r="I20" s="51"/>
      <c r="J20" s="42"/>
      <c r="K20" s="33"/>
    </row>
    <row r="21" spans="1:11" x14ac:dyDescent="0.2">
      <c r="A21" s="59" t="s">
        <v>67</v>
      </c>
      <c r="B21" s="55"/>
      <c r="C21" s="67" t="str">
        <f>IF(B21&gt;0,VLOOKUP(B21,'Darbo užmokestis'!D$7:E$31,2,FALSE),"")</f>
        <v/>
      </c>
      <c r="D21" s="47" t="s">
        <v>39</v>
      </c>
      <c r="E21" s="48"/>
      <c r="F21" s="49">
        <f>IF(B21&gt;0,ROUND(VLOOKUP(B21,'Darbo užmokestis'!D$7:G$31,4,FALSE),2),0)</f>
        <v>0</v>
      </c>
      <c r="G21" s="49">
        <f t="shared" ref="G21:G36" si="5">ROUND(E21*F21,2)</f>
        <v>0</v>
      </c>
      <c r="H21" s="49">
        <f t="shared" ref="H21:H36" si="6">ROUND(G21*$D$2,2)</f>
        <v>0</v>
      </c>
      <c r="I21" s="51"/>
      <c r="J21" s="42"/>
      <c r="K21" s="33"/>
    </row>
    <row r="22" spans="1:11" x14ac:dyDescent="0.2">
      <c r="A22" s="59" t="s">
        <v>80</v>
      </c>
      <c r="B22" s="55"/>
      <c r="C22" s="67" t="str">
        <f>IF(B22&gt;0,VLOOKUP(B22,'Darbo užmokestis'!D$7:E$31,2,FALSE),"")</f>
        <v/>
      </c>
      <c r="D22" s="47" t="s">
        <v>39</v>
      </c>
      <c r="E22" s="48"/>
      <c r="F22" s="49">
        <f>IF(B22&gt;0,ROUND(VLOOKUP(B22,'Darbo užmokestis'!D$7:G$31,4,FALSE),2),0)</f>
        <v>0</v>
      </c>
      <c r="G22" s="49">
        <f t="shared" si="5"/>
        <v>0</v>
      </c>
      <c r="H22" s="49">
        <f t="shared" si="6"/>
        <v>0</v>
      </c>
      <c r="I22" s="51"/>
      <c r="J22" s="42"/>
      <c r="K22" s="33"/>
    </row>
    <row r="23" spans="1:11" x14ac:dyDescent="0.2">
      <c r="A23" s="59" t="s">
        <v>81</v>
      </c>
      <c r="B23" s="55"/>
      <c r="C23" s="67" t="str">
        <f>IF(B23&gt;0,VLOOKUP(B23,'Darbo užmokestis'!D$7:E$31,2,FALSE),"")</f>
        <v/>
      </c>
      <c r="D23" s="47" t="s">
        <v>39</v>
      </c>
      <c r="E23" s="48"/>
      <c r="F23" s="49">
        <f>IF(B23&gt;0,ROUND(VLOOKUP(B23,'Darbo užmokestis'!D$7:G$31,4,FALSE),2),0)</f>
        <v>0</v>
      </c>
      <c r="G23" s="49">
        <f t="shared" si="5"/>
        <v>0</v>
      </c>
      <c r="H23" s="49">
        <f t="shared" si="6"/>
        <v>0</v>
      </c>
      <c r="I23" s="51"/>
      <c r="J23" s="42"/>
      <c r="K23" s="33"/>
    </row>
    <row r="24" spans="1:11" x14ac:dyDescent="0.2">
      <c r="A24" s="59" t="s">
        <v>82</v>
      </c>
      <c r="B24" s="55"/>
      <c r="C24" s="67" t="str">
        <f>IF(B24&gt;0,VLOOKUP(B24,'Darbo užmokestis'!D$7:E$31,2,FALSE),"")</f>
        <v/>
      </c>
      <c r="D24" s="47" t="s">
        <v>39</v>
      </c>
      <c r="E24" s="48"/>
      <c r="F24" s="49">
        <f>IF(B24&gt;0,ROUND(VLOOKUP(B24,'Darbo užmokestis'!D$7:G$31,4,FALSE),2),0)</f>
        <v>0</v>
      </c>
      <c r="G24" s="49">
        <f t="shared" si="5"/>
        <v>0</v>
      </c>
      <c r="H24" s="49">
        <f t="shared" si="6"/>
        <v>0</v>
      </c>
      <c r="I24" s="51"/>
      <c r="J24" s="42"/>
      <c r="K24" s="33"/>
    </row>
    <row r="25" spans="1:11" x14ac:dyDescent="0.2">
      <c r="A25" s="59" t="s">
        <v>83</v>
      </c>
      <c r="B25" s="55"/>
      <c r="C25" s="67" t="str">
        <f>IF(B25&gt;0,VLOOKUP(B25,'Darbo užmokestis'!D$7:E$31,2,FALSE),"")</f>
        <v/>
      </c>
      <c r="D25" s="47" t="s">
        <v>39</v>
      </c>
      <c r="E25" s="48"/>
      <c r="F25" s="49">
        <f>IF(B25&gt;0,ROUND(VLOOKUP(B25,'Darbo užmokestis'!D$7:G$31,4,FALSE),2),0)</f>
        <v>0</v>
      </c>
      <c r="G25" s="49">
        <f t="shared" si="5"/>
        <v>0</v>
      </c>
      <c r="H25" s="49">
        <f t="shared" si="6"/>
        <v>0</v>
      </c>
      <c r="I25" s="51"/>
      <c r="J25" s="42"/>
      <c r="K25" s="33"/>
    </row>
    <row r="26" spans="1:11" x14ac:dyDescent="0.2">
      <c r="A26" s="59" t="s">
        <v>84</v>
      </c>
      <c r="B26" s="55"/>
      <c r="C26" s="67" t="str">
        <f>IF(B26&gt;0,VLOOKUP(B26,'Darbo užmokestis'!D$7:E$31,2,FALSE),"")</f>
        <v/>
      </c>
      <c r="D26" s="47" t="s">
        <v>39</v>
      </c>
      <c r="E26" s="48"/>
      <c r="F26" s="49">
        <f>IF(B26&gt;0,ROUND(VLOOKUP(B26,'Darbo užmokestis'!D$7:G$31,4,FALSE),2),0)</f>
        <v>0</v>
      </c>
      <c r="G26" s="49">
        <f t="shared" si="5"/>
        <v>0</v>
      </c>
      <c r="H26" s="49">
        <f t="shared" si="6"/>
        <v>0</v>
      </c>
      <c r="I26" s="51"/>
      <c r="J26" s="42"/>
      <c r="K26" s="33"/>
    </row>
    <row r="27" spans="1:11" x14ac:dyDescent="0.2">
      <c r="A27" s="59" t="s">
        <v>85</v>
      </c>
      <c r="B27" s="55"/>
      <c r="C27" s="67" t="str">
        <f>IF(B27&gt;0,VLOOKUP(B27,'Darbo užmokestis'!D$7:E$31,2,FALSE),"")</f>
        <v/>
      </c>
      <c r="D27" s="47" t="s">
        <v>39</v>
      </c>
      <c r="E27" s="48"/>
      <c r="F27" s="49">
        <f>IF(B27&gt;0,ROUND(VLOOKUP(B27,'Darbo užmokestis'!D$7:G$31,4,FALSE),2),0)</f>
        <v>0</v>
      </c>
      <c r="G27" s="49">
        <f t="shared" si="5"/>
        <v>0</v>
      </c>
      <c r="H27" s="49">
        <f t="shared" si="6"/>
        <v>0</v>
      </c>
      <c r="I27" s="51"/>
      <c r="J27" s="42"/>
      <c r="K27" s="33"/>
    </row>
    <row r="28" spans="1:11" x14ac:dyDescent="0.2">
      <c r="A28" s="59" t="s">
        <v>86</v>
      </c>
      <c r="B28" s="55"/>
      <c r="C28" s="67" t="str">
        <f>IF(B28&gt;0,VLOOKUP(B28,'Darbo užmokestis'!D$7:E$31,2,FALSE),"")</f>
        <v/>
      </c>
      <c r="D28" s="47" t="s">
        <v>39</v>
      </c>
      <c r="E28" s="48"/>
      <c r="F28" s="49">
        <f>IF(B28&gt;0,ROUND(VLOOKUP(B28,'Darbo užmokestis'!D$7:G$31,4,FALSE),2),0)</f>
        <v>0</v>
      </c>
      <c r="G28" s="49">
        <f t="shared" si="5"/>
        <v>0</v>
      </c>
      <c r="H28" s="49">
        <f t="shared" si="6"/>
        <v>0</v>
      </c>
      <c r="I28" s="51"/>
      <c r="J28" s="42"/>
      <c r="K28" s="33"/>
    </row>
    <row r="29" spans="1:11" x14ac:dyDescent="0.2">
      <c r="A29" s="59" t="s">
        <v>87</v>
      </c>
      <c r="B29" s="55"/>
      <c r="C29" s="67" t="str">
        <f>IF(B29&gt;0,VLOOKUP(B29,'Darbo užmokestis'!D$7:E$31,2,FALSE),"")</f>
        <v/>
      </c>
      <c r="D29" s="47" t="s">
        <v>39</v>
      </c>
      <c r="E29" s="48"/>
      <c r="F29" s="49">
        <f>IF(B29&gt;0,ROUND(VLOOKUP(B29,'Darbo užmokestis'!D$7:G$31,4,FALSE),2),0)</f>
        <v>0</v>
      </c>
      <c r="G29" s="49">
        <f t="shared" si="5"/>
        <v>0</v>
      </c>
      <c r="H29" s="49">
        <f t="shared" si="6"/>
        <v>0</v>
      </c>
      <c r="I29" s="51"/>
      <c r="J29" s="42"/>
      <c r="K29" s="33"/>
    </row>
    <row r="30" spans="1:11" x14ac:dyDescent="0.2">
      <c r="A30" s="59" t="s">
        <v>88</v>
      </c>
      <c r="B30" s="55"/>
      <c r="C30" s="67" t="str">
        <f>IF(B30&gt;0,VLOOKUP(B30,'Darbo užmokestis'!D$7:E$31,2,FALSE),"")</f>
        <v/>
      </c>
      <c r="D30" s="47" t="s">
        <v>39</v>
      </c>
      <c r="E30" s="48"/>
      <c r="F30" s="49">
        <f>IF(B30&gt;0,ROUND(VLOOKUP(B30,'Darbo užmokestis'!D$7:G$31,4,FALSE),2),0)</f>
        <v>0</v>
      </c>
      <c r="G30" s="49">
        <f t="shared" si="5"/>
        <v>0</v>
      </c>
      <c r="H30" s="49">
        <f t="shared" si="6"/>
        <v>0</v>
      </c>
      <c r="I30" s="51"/>
      <c r="J30" s="42"/>
      <c r="K30" s="33"/>
    </row>
    <row r="31" spans="1:11" x14ac:dyDescent="0.2">
      <c r="A31" s="59" t="s">
        <v>89</v>
      </c>
      <c r="B31" s="55"/>
      <c r="C31" s="67" t="str">
        <f>IF(B31&gt;0,VLOOKUP(B31,'Darbo užmokestis'!D$7:E$31,2,FALSE),"")</f>
        <v/>
      </c>
      <c r="D31" s="47" t="s">
        <v>39</v>
      </c>
      <c r="E31" s="48"/>
      <c r="F31" s="49">
        <f>IF(B31&gt;0,ROUND(VLOOKUP(B31,'Darbo užmokestis'!D$7:G$31,4,FALSE),2),0)</f>
        <v>0</v>
      </c>
      <c r="G31" s="49">
        <f t="shared" si="5"/>
        <v>0</v>
      </c>
      <c r="H31" s="49">
        <f t="shared" si="6"/>
        <v>0</v>
      </c>
      <c r="I31" s="51"/>
      <c r="J31" s="42"/>
      <c r="K31" s="33"/>
    </row>
    <row r="32" spans="1:11" x14ac:dyDescent="0.2">
      <c r="A32" s="59" t="s">
        <v>90</v>
      </c>
      <c r="B32" s="55"/>
      <c r="C32" s="67" t="str">
        <f>IF(B32&gt;0,VLOOKUP(B32,'Darbo užmokestis'!D$7:E$31,2,FALSE),"")</f>
        <v/>
      </c>
      <c r="D32" s="47" t="s">
        <v>39</v>
      </c>
      <c r="E32" s="48"/>
      <c r="F32" s="49">
        <f>IF(B32&gt;0,ROUND(VLOOKUP(B32,'Darbo užmokestis'!D$7:G$31,4,FALSE),2),0)</f>
        <v>0</v>
      </c>
      <c r="G32" s="49">
        <f t="shared" si="5"/>
        <v>0</v>
      </c>
      <c r="H32" s="49">
        <f t="shared" si="6"/>
        <v>0</v>
      </c>
      <c r="I32" s="51"/>
      <c r="J32" s="42"/>
      <c r="K32" s="33"/>
    </row>
    <row r="33" spans="1:12" x14ac:dyDescent="0.2">
      <c r="A33" s="59" t="s">
        <v>91</v>
      </c>
      <c r="B33" s="55"/>
      <c r="C33" s="67" t="str">
        <f>IF(B33&gt;0,VLOOKUP(B33,'Darbo užmokestis'!D$7:E$31,2,FALSE),"")</f>
        <v/>
      </c>
      <c r="D33" s="47" t="s">
        <v>39</v>
      </c>
      <c r="E33" s="48"/>
      <c r="F33" s="49">
        <f>IF(B33&gt;0,ROUND(VLOOKUP(B33,'Darbo užmokestis'!D$7:G$31,4,FALSE),2),0)</f>
        <v>0</v>
      </c>
      <c r="G33" s="49">
        <f t="shared" si="5"/>
        <v>0</v>
      </c>
      <c r="H33" s="49">
        <f t="shared" si="6"/>
        <v>0</v>
      </c>
      <c r="I33" s="51"/>
      <c r="J33" s="42"/>
      <c r="K33" s="33"/>
    </row>
    <row r="34" spans="1:12" x14ac:dyDescent="0.2">
      <c r="A34" s="59" t="s">
        <v>92</v>
      </c>
      <c r="B34" s="55"/>
      <c r="C34" s="67" t="str">
        <f>IF(B34&gt;0,VLOOKUP(B34,'Darbo užmokestis'!D$7:E$31,2,FALSE),"")</f>
        <v/>
      </c>
      <c r="D34" s="47" t="s">
        <v>39</v>
      </c>
      <c r="E34" s="48"/>
      <c r="F34" s="49">
        <f>IF(B34&gt;0,ROUND(VLOOKUP(B34,'Darbo užmokestis'!D$7:G$31,4,FALSE),2),0)</f>
        <v>0</v>
      </c>
      <c r="G34" s="49">
        <f t="shared" si="5"/>
        <v>0</v>
      </c>
      <c r="H34" s="49">
        <f t="shared" si="6"/>
        <v>0</v>
      </c>
      <c r="I34" s="51"/>
      <c r="J34" s="42"/>
      <c r="K34" s="33"/>
    </row>
    <row r="35" spans="1:12" x14ac:dyDescent="0.2">
      <c r="A35" s="59" t="s">
        <v>93</v>
      </c>
      <c r="B35" s="55"/>
      <c r="C35" s="67" t="str">
        <f>IF(B35&gt;0,VLOOKUP(B35,'Darbo užmokestis'!D$7:E$31,2,FALSE),"")</f>
        <v/>
      </c>
      <c r="D35" s="47" t="s">
        <v>39</v>
      </c>
      <c r="E35" s="48"/>
      <c r="F35" s="49">
        <f>IF(B35&gt;0,ROUND(VLOOKUP(B35,'Darbo užmokestis'!D$7:G$31,4,FALSE),2),0)</f>
        <v>0</v>
      </c>
      <c r="G35" s="49">
        <f t="shared" si="5"/>
        <v>0</v>
      </c>
      <c r="H35" s="49">
        <f t="shared" si="6"/>
        <v>0</v>
      </c>
      <c r="I35" s="51"/>
      <c r="J35" s="42"/>
      <c r="K35" s="33"/>
    </row>
    <row r="36" spans="1:12" x14ac:dyDescent="0.2">
      <c r="A36" s="59" t="s">
        <v>94</v>
      </c>
      <c r="B36" s="55"/>
      <c r="C36" s="67" t="str">
        <f>IF(B36&gt;0,VLOOKUP(B36,'Darbo užmokestis'!D$7:E$31,2,FALSE),"")</f>
        <v/>
      </c>
      <c r="D36" s="47" t="s">
        <v>39</v>
      </c>
      <c r="E36" s="48"/>
      <c r="F36" s="49">
        <f>IF(B36&gt;0,ROUND(VLOOKUP(B36,'Darbo užmokestis'!D$7:G$31,4,FALSE),2),0)</f>
        <v>0</v>
      </c>
      <c r="G36" s="49">
        <f t="shared" si="5"/>
        <v>0</v>
      </c>
      <c r="H36" s="49">
        <f t="shared" si="6"/>
        <v>0</v>
      </c>
      <c r="I36" s="51"/>
      <c r="J36" s="42"/>
      <c r="K36" s="33"/>
    </row>
    <row r="37" spans="1:12" s="58" customFormat="1" x14ac:dyDescent="0.2">
      <c r="A37" s="173" t="s">
        <v>68</v>
      </c>
      <c r="B37" s="174"/>
      <c r="C37" s="175"/>
      <c r="D37" s="175"/>
      <c r="E37" s="175"/>
      <c r="F37" s="176"/>
      <c r="G37" s="56">
        <f>G9+G11</f>
        <v>0</v>
      </c>
      <c r="H37" s="56">
        <f>H9+H11</f>
        <v>0</v>
      </c>
      <c r="I37" s="57"/>
    </row>
    <row r="39" spans="1:12" ht="23.4" customHeight="1" x14ac:dyDescent="0.2">
      <c r="A39" s="160" t="s">
        <v>57</v>
      </c>
      <c r="B39" s="161"/>
      <c r="C39" s="157" t="s">
        <v>58</v>
      </c>
      <c r="D39" s="158"/>
      <c r="E39" s="158"/>
      <c r="F39" s="158"/>
      <c r="G39" s="158"/>
      <c r="H39" s="158"/>
      <c r="I39" s="159"/>
      <c r="J39" s="43"/>
    </row>
    <row r="40" spans="1:12" ht="23.4" customHeight="1" x14ac:dyDescent="0.2">
      <c r="A40" s="44" t="s">
        <v>101</v>
      </c>
      <c r="B40" s="162" t="s">
        <v>61</v>
      </c>
      <c r="C40" s="162"/>
      <c r="D40" s="162"/>
      <c r="E40" s="162"/>
      <c r="F40" s="162"/>
      <c r="G40" s="45">
        <f>SUM(G41:G41)</f>
        <v>0</v>
      </c>
      <c r="H40" s="45">
        <f>SUM(H41:H41)</f>
        <v>0</v>
      </c>
      <c r="I40" s="51"/>
      <c r="J40" s="42"/>
      <c r="K40" s="33"/>
    </row>
    <row r="41" spans="1:12" x14ac:dyDescent="0.2">
      <c r="A41" s="46" t="s">
        <v>103</v>
      </c>
      <c r="B41" s="167"/>
      <c r="C41" s="168"/>
      <c r="D41" s="52"/>
      <c r="E41" s="48"/>
      <c r="F41" s="53"/>
      <c r="G41" s="49">
        <f>ROUND(E41*F41,2)</f>
        <v>0</v>
      </c>
      <c r="H41" s="49">
        <f>ROUND(G41*$D$2,2)</f>
        <v>0</v>
      </c>
      <c r="I41" s="54"/>
      <c r="J41" s="42"/>
      <c r="K41" s="33"/>
    </row>
    <row r="42" spans="1:12" ht="27.6" customHeight="1" x14ac:dyDescent="0.2">
      <c r="A42" s="44" t="s">
        <v>102</v>
      </c>
      <c r="B42" s="169" t="s">
        <v>62</v>
      </c>
      <c r="C42" s="170"/>
      <c r="D42" s="170"/>
      <c r="E42" s="170"/>
      <c r="F42" s="171"/>
      <c r="G42" s="45">
        <f>SUM(G43:G67)</f>
        <v>0</v>
      </c>
      <c r="H42" s="45">
        <f>SUM(H43:H67)</f>
        <v>0</v>
      </c>
      <c r="I42" s="51"/>
      <c r="J42" s="43"/>
      <c r="K42" s="33"/>
    </row>
    <row r="43" spans="1:12" ht="10.8" customHeight="1" x14ac:dyDescent="0.2">
      <c r="A43" s="59" t="s">
        <v>104</v>
      </c>
      <c r="B43" s="55"/>
      <c r="C43" s="67" t="str">
        <f>IF(B43&gt;0,VLOOKUP(B43,'Darbo užmokestis'!D$7:E$31,2,FALSE),"")</f>
        <v/>
      </c>
      <c r="D43" s="47" t="s">
        <v>39</v>
      </c>
      <c r="E43" s="48"/>
      <c r="F43" s="49">
        <f>IF(B43&gt;0,ROUND(VLOOKUP(B43,'Darbo užmokestis'!D$7:G$31,4,FALSE),2),0)</f>
        <v>0</v>
      </c>
      <c r="G43" s="49">
        <f>ROUND(E43*F43,2)</f>
        <v>0</v>
      </c>
      <c r="H43" s="49">
        <f>ROUND(G43*$D$2,2)</f>
        <v>0</v>
      </c>
      <c r="I43" s="172" t="s">
        <v>40</v>
      </c>
      <c r="J43" s="42"/>
      <c r="K43" s="33"/>
      <c r="L43" s="50"/>
    </row>
    <row r="44" spans="1:12" x14ac:dyDescent="0.2">
      <c r="A44" s="59" t="s">
        <v>105</v>
      </c>
      <c r="B44" s="55"/>
      <c r="C44" s="67" t="str">
        <f>IF(B44&gt;0,VLOOKUP(B44,'Darbo užmokestis'!D$7:E$31,2,FALSE),"")</f>
        <v/>
      </c>
      <c r="D44" s="47" t="s">
        <v>39</v>
      </c>
      <c r="E44" s="48"/>
      <c r="F44" s="49">
        <f>IF(B44&gt;0,ROUND(VLOOKUP(B44,'Darbo užmokestis'!D$7:G$31,4,FALSE),2),0)</f>
        <v>0</v>
      </c>
      <c r="G44" s="49">
        <f>ROUND(E44*F44,2)</f>
        <v>0</v>
      </c>
      <c r="H44" s="49">
        <f t="shared" ref="H44" si="7">ROUND(G44*$D$2,2)</f>
        <v>0</v>
      </c>
      <c r="I44" s="172"/>
      <c r="J44" s="42"/>
      <c r="K44" s="33"/>
    </row>
    <row r="45" spans="1:12" x14ac:dyDescent="0.2">
      <c r="A45" s="59" t="s">
        <v>106</v>
      </c>
      <c r="B45" s="55"/>
      <c r="C45" s="67" t="str">
        <f>IF(B45&gt;0,VLOOKUP(B45,'Darbo užmokestis'!D$7:E$31,2,FALSE),"")</f>
        <v/>
      </c>
      <c r="D45" s="47" t="s">
        <v>39</v>
      </c>
      <c r="E45" s="48"/>
      <c r="F45" s="49">
        <f>IF(B45&gt;0,ROUND(VLOOKUP(B45,'Darbo užmokestis'!D$7:G$31,4,FALSE),2),0)</f>
        <v>0</v>
      </c>
      <c r="G45" s="49">
        <f t="shared" ref="G45:G67" si="8">ROUND(E45*F45,2)</f>
        <v>0</v>
      </c>
      <c r="H45" s="49">
        <f>ROUND(G45*$D$2,2)</f>
        <v>0</v>
      </c>
      <c r="I45" s="172"/>
      <c r="J45" s="42"/>
      <c r="K45" s="33"/>
    </row>
    <row r="46" spans="1:12" x14ac:dyDescent="0.2">
      <c r="A46" s="59" t="s">
        <v>107</v>
      </c>
      <c r="B46" s="55"/>
      <c r="C46" s="67" t="str">
        <f>IF(B46&gt;0,VLOOKUP(B46,'Darbo užmokestis'!D$7:E$31,2,FALSE),"")</f>
        <v/>
      </c>
      <c r="D46" s="47" t="s">
        <v>39</v>
      </c>
      <c r="E46" s="48"/>
      <c r="F46" s="49">
        <f>IF(B46&gt;0,ROUND(VLOOKUP(B46,'Darbo užmokestis'!D$7:G$31,4,FALSE),2),0)</f>
        <v>0</v>
      </c>
      <c r="G46" s="49">
        <f t="shared" si="8"/>
        <v>0</v>
      </c>
      <c r="H46" s="49">
        <f t="shared" ref="H46:H67" si="9">ROUND(G46*$D$2,2)</f>
        <v>0</v>
      </c>
      <c r="I46" s="51"/>
      <c r="J46" s="42"/>
      <c r="K46" s="33"/>
    </row>
    <row r="47" spans="1:12" x14ac:dyDescent="0.2">
      <c r="A47" s="59" t="s">
        <v>108</v>
      </c>
      <c r="B47" s="55"/>
      <c r="C47" s="67" t="str">
        <f>IF(B47&gt;0,VLOOKUP(B47,'Darbo užmokestis'!D$7:E$31,2,FALSE),"")</f>
        <v/>
      </c>
      <c r="D47" s="47" t="s">
        <v>39</v>
      </c>
      <c r="E47" s="48"/>
      <c r="F47" s="49">
        <f>IF(B47&gt;0,ROUND(VLOOKUP(B47,'Darbo užmokestis'!D$7:G$31,4,FALSE),2),0)</f>
        <v>0</v>
      </c>
      <c r="G47" s="49">
        <f t="shared" si="8"/>
        <v>0</v>
      </c>
      <c r="H47" s="49">
        <f t="shared" si="9"/>
        <v>0</v>
      </c>
      <c r="I47" s="51"/>
      <c r="J47" s="42"/>
      <c r="K47" s="33"/>
    </row>
    <row r="48" spans="1:12" x14ac:dyDescent="0.2">
      <c r="A48" s="59" t="s">
        <v>109</v>
      </c>
      <c r="B48" s="55"/>
      <c r="C48" s="67" t="str">
        <f>IF(B48&gt;0,VLOOKUP(B48,'Darbo užmokestis'!D$7:E$31,2,FALSE),"")</f>
        <v/>
      </c>
      <c r="D48" s="47" t="s">
        <v>39</v>
      </c>
      <c r="E48" s="48"/>
      <c r="F48" s="49">
        <f>IF(B48&gt;0,ROUND(VLOOKUP(B48,'Darbo užmokestis'!D$7:G$31,4,FALSE),2),0)</f>
        <v>0</v>
      </c>
      <c r="G48" s="49">
        <f t="shared" si="8"/>
        <v>0</v>
      </c>
      <c r="H48" s="49">
        <f t="shared" si="9"/>
        <v>0</v>
      </c>
      <c r="I48" s="51"/>
      <c r="J48" s="42"/>
      <c r="K48" s="33"/>
    </row>
    <row r="49" spans="1:11" x14ac:dyDescent="0.2">
      <c r="A49" s="59" t="s">
        <v>110</v>
      </c>
      <c r="B49" s="55"/>
      <c r="C49" s="67" t="str">
        <f>IF(B49&gt;0,VLOOKUP(B49,'Darbo užmokestis'!D$7:E$31,2,FALSE),"")</f>
        <v/>
      </c>
      <c r="D49" s="47" t="s">
        <v>39</v>
      </c>
      <c r="E49" s="48"/>
      <c r="F49" s="49">
        <f>IF(B49&gt;0,ROUND(VLOOKUP(B49,'Darbo užmokestis'!D$7:G$31,4,FALSE),2),0)</f>
        <v>0</v>
      </c>
      <c r="G49" s="49">
        <f t="shared" si="8"/>
        <v>0</v>
      </c>
      <c r="H49" s="49">
        <f t="shared" si="9"/>
        <v>0</v>
      </c>
      <c r="I49" s="51"/>
      <c r="J49" s="42"/>
      <c r="K49" s="33"/>
    </row>
    <row r="50" spans="1:11" x14ac:dyDescent="0.2">
      <c r="A50" s="59" t="s">
        <v>111</v>
      </c>
      <c r="B50" s="55"/>
      <c r="C50" s="67" t="str">
        <f>IF(B50&gt;0,VLOOKUP(B50,'Darbo užmokestis'!D$7:E$31,2,FALSE),"")</f>
        <v/>
      </c>
      <c r="D50" s="47" t="s">
        <v>39</v>
      </c>
      <c r="E50" s="48"/>
      <c r="F50" s="49">
        <f>IF(B50&gt;0,ROUND(VLOOKUP(B50,'Darbo užmokestis'!D$7:G$31,4,FALSE),2),0)</f>
        <v>0</v>
      </c>
      <c r="G50" s="49">
        <f t="shared" si="8"/>
        <v>0</v>
      </c>
      <c r="H50" s="49">
        <f t="shared" si="9"/>
        <v>0</v>
      </c>
      <c r="I50" s="51"/>
      <c r="J50" s="42"/>
      <c r="K50" s="33"/>
    </row>
    <row r="51" spans="1:11" x14ac:dyDescent="0.2">
      <c r="A51" s="59" t="s">
        <v>112</v>
      </c>
      <c r="B51" s="55"/>
      <c r="C51" s="67" t="str">
        <f>IF(B51&gt;0,VLOOKUP(B51,'Darbo užmokestis'!D$7:E$31,2,FALSE),"")</f>
        <v/>
      </c>
      <c r="D51" s="47" t="s">
        <v>39</v>
      </c>
      <c r="E51" s="48"/>
      <c r="F51" s="49">
        <f>IF(B51&gt;0,ROUND(VLOOKUP(B51,'Darbo užmokestis'!D$7:G$31,4,FALSE),2),0)</f>
        <v>0</v>
      </c>
      <c r="G51" s="49">
        <f t="shared" si="8"/>
        <v>0</v>
      </c>
      <c r="H51" s="49">
        <f t="shared" si="9"/>
        <v>0</v>
      </c>
      <c r="I51" s="51"/>
      <c r="J51" s="42"/>
      <c r="K51" s="33"/>
    </row>
    <row r="52" spans="1:11" x14ac:dyDescent="0.2">
      <c r="A52" s="59" t="s">
        <v>113</v>
      </c>
      <c r="B52" s="55"/>
      <c r="C52" s="67" t="str">
        <f>IF(B52&gt;0,VLOOKUP(B52,'Darbo užmokestis'!D$7:E$31,2,FALSE),"")</f>
        <v/>
      </c>
      <c r="D52" s="47" t="s">
        <v>39</v>
      </c>
      <c r="E52" s="48"/>
      <c r="F52" s="49">
        <f>IF(B52&gt;0,ROUND(VLOOKUP(B52,'Darbo užmokestis'!D$7:G$31,4,FALSE),2),0)</f>
        <v>0</v>
      </c>
      <c r="G52" s="49">
        <f t="shared" si="8"/>
        <v>0</v>
      </c>
      <c r="H52" s="49">
        <f t="shared" si="9"/>
        <v>0</v>
      </c>
      <c r="I52" s="51"/>
      <c r="J52" s="42"/>
      <c r="K52" s="33"/>
    </row>
    <row r="53" spans="1:11" x14ac:dyDescent="0.2">
      <c r="A53" s="59" t="s">
        <v>114</v>
      </c>
      <c r="B53" s="55"/>
      <c r="C53" s="67" t="str">
        <f>IF(B53&gt;0,VLOOKUP(B53,'Darbo užmokestis'!D$7:E$31,2,FALSE),"")</f>
        <v/>
      </c>
      <c r="D53" s="47" t="s">
        <v>39</v>
      </c>
      <c r="E53" s="48"/>
      <c r="F53" s="49">
        <f>IF(B53&gt;0,ROUND(VLOOKUP(B53,'Darbo užmokestis'!D$7:G$31,4,FALSE),2),0)</f>
        <v>0</v>
      </c>
      <c r="G53" s="49">
        <f t="shared" si="8"/>
        <v>0</v>
      </c>
      <c r="H53" s="49">
        <f t="shared" si="9"/>
        <v>0</v>
      </c>
      <c r="I53" s="51"/>
      <c r="J53" s="42"/>
      <c r="K53" s="33"/>
    </row>
    <row r="54" spans="1:11" x14ac:dyDescent="0.2">
      <c r="A54" s="59" t="s">
        <v>115</v>
      </c>
      <c r="B54" s="55"/>
      <c r="C54" s="67" t="str">
        <f>IF(B54&gt;0,VLOOKUP(B54,'Darbo užmokestis'!D$7:E$31,2,FALSE),"")</f>
        <v/>
      </c>
      <c r="D54" s="47" t="s">
        <v>39</v>
      </c>
      <c r="E54" s="48"/>
      <c r="F54" s="49">
        <f>IF(B54&gt;0,ROUND(VLOOKUP(B54,'Darbo užmokestis'!D$7:G$31,4,FALSE),2),0)</f>
        <v>0</v>
      </c>
      <c r="G54" s="49">
        <f t="shared" si="8"/>
        <v>0</v>
      </c>
      <c r="H54" s="49">
        <f t="shared" si="9"/>
        <v>0</v>
      </c>
      <c r="I54" s="51"/>
      <c r="J54" s="42"/>
      <c r="K54" s="33"/>
    </row>
    <row r="55" spans="1:11" x14ac:dyDescent="0.2">
      <c r="A55" s="59" t="s">
        <v>116</v>
      </c>
      <c r="B55" s="55"/>
      <c r="C55" s="67" t="str">
        <f>IF(B55&gt;0,VLOOKUP(B55,'Darbo užmokestis'!D$7:E$31,2,FALSE),"")</f>
        <v/>
      </c>
      <c r="D55" s="47" t="s">
        <v>39</v>
      </c>
      <c r="E55" s="48"/>
      <c r="F55" s="49">
        <f>IF(B55&gt;0,ROUND(VLOOKUP(B55,'Darbo užmokestis'!D$7:G$31,4,FALSE),2),0)</f>
        <v>0</v>
      </c>
      <c r="G55" s="49">
        <f t="shared" si="8"/>
        <v>0</v>
      </c>
      <c r="H55" s="49">
        <f t="shared" si="9"/>
        <v>0</v>
      </c>
      <c r="I55" s="51"/>
      <c r="J55" s="42"/>
      <c r="K55" s="33"/>
    </row>
    <row r="56" spans="1:11" x14ac:dyDescent="0.2">
      <c r="A56" s="59" t="s">
        <v>117</v>
      </c>
      <c r="B56" s="55"/>
      <c r="C56" s="67" t="str">
        <f>IF(B56&gt;0,VLOOKUP(B56,'Darbo užmokestis'!D$7:E$31,2,FALSE),"")</f>
        <v/>
      </c>
      <c r="D56" s="47" t="s">
        <v>39</v>
      </c>
      <c r="E56" s="48"/>
      <c r="F56" s="49">
        <f>IF(B56&gt;0,ROUND(VLOOKUP(B56,'Darbo užmokestis'!D$7:G$31,4,FALSE),2),0)</f>
        <v>0</v>
      </c>
      <c r="G56" s="49">
        <f t="shared" si="8"/>
        <v>0</v>
      </c>
      <c r="H56" s="49">
        <f t="shared" si="9"/>
        <v>0</v>
      </c>
      <c r="I56" s="51"/>
      <c r="J56" s="42"/>
      <c r="K56" s="33"/>
    </row>
    <row r="57" spans="1:11" x14ac:dyDescent="0.2">
      <c r="A57" s="59" t="s">
        <v>118</v>
      </c>
      <c r="B57" s="55"/>
      <c r="C57" s="67" t="str">
        <f>IF(B57&gt;0,VLOOKUP(B57,'Darbo užmokestis'!D$7:E$31,2,FALSE),"")</f>
        <v/>
      </c>
      <c r="D57" s="47" t="s">
        <v>39</v>
      </c>
      <c r="E57" s="48"/>
      <c r="F57" s="49">
        <f>IF(B57&gt;0,ROUND(VLOOKUP(B57,'Darbo užmokestis'!D$7:G$31,4,FALSE),2),0)</f>
        <v>0</v>
      </c>
      <c r="G57" s="49">
        <f t="shared" si="8"/>
        <v>0</v>
      </c>
      <c r="H57" s="49">
        <f t="shared" si="9"/>
        <v>0</v>
      </c>
      <c r="I57" s="51"/>
      <c r="J57" s="42"/>
      <c r="K57" s="33"/>
    </row>
    <row r="58" spans="1:11" x14ac:dyDescent="0.2">
      <c r="A58" s="59" t="s">
        <v>119</v>
      </c>
      <c r="B58" s="55"/>
      <c r="C58" s="67" t="str">
        <f>IF(B58&gt;0,VLOOKUP(B58,'Darbo užmokestis'!D$7:E$31,2,FALSE),"")</f>
        <v/>
      </c>
      <c r="D58" s="47" t="s">
        <v>39</v>
      </c>
      <c r="E58" s="48"/>
      <c r="F58" s="49">
        <f>IF(B58&gt;0,ROUND(VLOOKUP(B58,'Darbo užmokestis'!D$7:G$31,4,FALSE),2),0)</f>
        <v>0</v>
      </c>
      <c r="G58" s="49">
        <f t="shared" si="8"/>
        <v>0</v>
      </c>
      <c r="H58" s="49">
        <f t="shared" si="9"/>
        <v>0</v>
      </c>
      <c r="I58" s="51"/>
      <c r="J58" s="42"/>
      <c r="K58" s="33"/>
    </row>
    <row r="59" spans="1:11" x14ac:dyDescent="0.2">
      <c r="A59" s="59" t="s">
        <v>120</v>
      </c>
      <c r="B59" s="55"/>
      <c r="C59" s="67" t="str">
        <f>IF(B59&gt;0,VLOOKUP(B59,'Darbo užmokestis'!D$7:E$31,2,FALSE),"")</f>
        <v/>
      </c>
      <c r="D59" s="47" t="s">
        <v>39</v>
      </c>
      <c r="E59" s="48"/>
      <c r="F59" s="49">
        <f>IF(B59&gt;0,ROUND(VLOOKUP(B59,'Darbo užmokestis'!D$7:G$31,4,FALSE),2),0)</f>
        <v>0</v>
      </c>
      <c r="G59" s="49">
        <f t="shared" si="8"/>
        <v>0</v>
      </c>
      <c r="H59" s="49">
        <f t="shared" si="9"/>
        <v>0</v>
      </c>
      <c r="I59" s="51"/>
      <c r="J59" s="42"/>
      <c r="K59" s="33"/>
    </row>
    <row r="60" spans="1:11" x14ac:dyDescent="0.2">
      <c r="A60" s="59" t="s">
        <v>121</v>
      </c>
      <c r="B60" s="55"/>
      <c r="C60" s="67" t="str">
        <f>IF(B60&gt;0,VLOOKUP(B60,'Darbo užmokestis'!D$7:E$31,2,FALSE),"")</f>
        <v/>
      </c>
      <c r="D60" s="47" t="s">
        <v>39</v>
      </c>
      <c r="E60" s="48"/>
      <c r="F60" s="49">
        <f>IF(B60&gt;0,ROUND(VLOOKUP(B60,'Darbo užmokestis'!D$7:G$31,4,FALSE),2),0)</f>
        <v>0</v>
      </c>
      <c r="G60" s="49">
        <f t="shared" si="8"/>
        <v>0</v>
      </c>
      <c r="H60" s="49">
        <f t="shared" si="9"/>
        <v>0</v>
      </c>
      <c r="I60" s="51"/>
      <c r="J60" s="42"/>
      <c r="K60" s="33"/>
    </row>
    <row r="61" spans="1:11" x14ac:dyDescent="0.2">
      <c r="A61" s="59" t="s">
        <v>122</v>
      </c>
      <c r="B61" s="55"/>
      <c r="C61" s="67" t="str">
        <f>IF(B61&gt;0,VLOOKUP(B61,'Darbo užmokestis'!D$7:E$31,2,FALSE),"")</f>
        <v/>
      </c>
      <c r="D61" s="47" t="s">
        <v>39</v>
      </c>
      <c r="E61" s="48"/>
      <c r="F61" s="49">
        <f>IF(B61&gt;0,ROUND(VLOOKUP(B61,'Darbo užmokestis'!D$7:G$31,4,FALSE),2),0)</f>
        <v>0</v>
      </c>
      <c r="G61" s="49">
        <f t="shared" si="8"/>
        <v>0</v>
      </c>
      <c r="H61" s="49">
        <f t="shared" si="9"/>
        <v>0</v>
      </c>
      <c r="I61" s="51"/>
      <c r="J61" s="42"/>
      <c r="K61" s="33"/>
    </row>
    <row r="62" spans="1:11" x14ac:dyDescent="0.2">
      <c r="A62" s="59" t="s">
        <v>123</v>
      </c>
      <c r="B62" s="55"/>
      <c r="C62" s="67" t="str">
        <f>IF(B62&gt;0,VLOOKUP(B62,'Darbo užmokestis'!D$7:E$31,2,FALSE),"")</f>
        <v/>
      </c>
      <c r="D62" s="47" t="s">
        <v>39</v>
      </c>
      <c r="E62" s="48"/>
      <c r="F62" s="49">
        <f>IF(B62&gt;0,ROUND(VLOOKUP(B62,'Darbo užmokestis'!D$7:G$31,4,FALSE),2),0)</f>
        <v>0</v>
      </c>
      <c r="G62" s="49">
        <f t="shared" si="8"/>
        <v>0</v>
      </c>
      <c r="H62" s="49">
        <f t="shared" si="9"/>
        <v>0</v>
      </c>
      <c r="I62" s="51"/>
      <c r="J62" s="42"/>
      <c r="K62" s="33"/>
    </row>
    <row r="63" spans="1:11" x14ac:dyDescent="0.2">
      <c r="A63" s="59" t="s">
        <v>124</v>
      </c>
      <c r="B63" s="55"/>
      <c r="C63" s="67" t="str">
        <f>IF(B63&gt;0,VLOOKUP(B63,'Darbo užmokestis'!D$7:E$31,2,FALSE),"")</f>
        <v/>
      </c>
      <c r="D63" s="47" t="s">
        <v>39</v>
      </c>
      <c r="E63" s="48"/>
      <c r="F63" s="49">
        <f>IF(B63&gt;0,ROUND(VLOOKUP(B63,'Darbo užmokestis'!D$7:G$31,4,FALSE),2),0)</f>
        <v>0</v>
      </c>
      <c r="G63" s="49">
        <f t="shared" si="8"/>
        <v>0</v>
      </c>
      <c r="H63" s="49">
        <f t="shared" si="9"/>
        <v>0</v>
      </c>
      <c r="I63" s="51"/>
      <c r="J63" s="42"/>
      <c r="K63" s="33"/>
    </row>
    <row r="64" spans="1:11" x14ac:dyDescent="0.2">
      <c r="A64" s="59" t="s">
        <v>125</v>
      </c>
      <c r="B64" s="55"/>
      <c r="C64" s="67" t="str">
        <f>IF(B64&gt;0,VLOOKUP(B64,'Darbo užmokestis'!D$7:E$31,2,FALSE),"")</f>
        <v/>
      </c>
      <c r="D64" s="47" t="s">
        <v>39</v>
      </c>
      <c r="E64" s="48"/>
      <c r="F64" s="49">
        <f>IF(B64&gt;0,ROUND(VLOOKUP(B64,'Darbo užmokestis'!D$7:G$31,4,FALSE),2),0)</f>
        <v>0</v>
      </c>
      <c r="G64" s="49">
        <f t="shared" si="8"/>
        <v>0</v>
      </c>
      <c r="H64" s="49">
        <f t="shared" si="9"/>
        <v>0</v>
      </c>
      <c r="I64" s="51"/>
      <c r="J64" s="42"/>
      <c r="K64" s="33"/>
    </row>
    <row r="65" spans="1:12" x14ac:dyDescent="0.2">
      <c r="A65" s="59" t="s">
        <v>126</v>
      </c>
      <c r="B65" s="55"/>
      <c r="C65" s="67" t="str">
        <f>IF(B65&gt;0,VLOOKUP(B65,'Darbo užmokestis'!D$7:E$31,2,FALSE),"")</f>
        <v/>
      </c>
      <c r="D65" s="47" t="s">
        <v>39</v>
      </c>
      <c r="E65" s="48"/>
      <c r="F65" s="49">
        <f>IF(B65&gt;0,ROUND(VLOOKUP(B65,'Darbo užmokestis'!D$7:G$31,4,FALSE),2),0)</f>
        <v>0</v>
      </c>
      <c r="G65" s="49">
        <f t="shared" si="8"/>
        <v>0</v>
      </c>
      <c r="H65" s="49">
        <f t="shared" si="9"/>
        <v>0</v>
      </c>
      <c r="I65" s="51"/>
      <c r="J65" s="42"/>
      <c r="K65" s="33"/>
    </row>
    <row r="66" spans="1:12" x14ac:dyDescent="0.2">
      <c r="A66" s="59" t="s">
        <v>127</v>
      </c>
      <c r="B66" s="55"/>
      <c r="C66" s="67" t="str">
        <f>IF(B66&gt;0,VLOOKUP(B66,'Darbo užmokestis'!D$7:E$31,2,FALSE),"")</f>
        <v/>
      </c>
      <c r="D66" s="47" t="s">
        <v>39</v>
      </c>
      <c r="E66" s="48"/>
      <c r="F66" s="49">
        <f>IF(B66&gt;0,ROUND(VLOOKUP(B66,'Darbo užmokestis'!D$7:G$31,4,FALSE),2),0)</f>
        <v>0</v>
      </c>
      <c r="G66" s="49">
        <f t="shared" si="8"/>
        <v>0</v>
      </c>
      <c r="H66" s="49">
        <f t="shared" si="9"/>
        <v>0</v>
      </c>
      <c r="I66" s="51"/>
      <c r="J66" s="42"/>
      <c r="K66" s="33"/>
    </row>
    <row r="67" spans="1:12" x14ac:dyDescent="0.2">
      <c r="A67" s="59" t="s">
        <v>128</v>
      </c>
      <c r="B67" s="55"/>
      <c r="C67" s="67" t="str">
        <f>IF(B67&gt;0,VLOOKUP(B67,'Darbo užmokestis'!D$7:E$31,2,FALSE),"")</f>
        <v/>
      </c>
      <c r="D67" s="47" t="s">
        <v>39</v>
      </c>
      <c r="E67" s="48"/>
      <c r="F67" s="49">
        <f>IF(B67&gt;0,ROUND(VLOOKUP(B67,'Darbo užmokestis'!D$7:G$31,4,FALSE),2),0)</f>
        <v>0</v>
      </c>
      <c r="G67" s="49">
        <f t="shared" si="8"/>
        <v>0</v>
      </c>
      <c r="H67" s="49">
        <f t="shared" si="9"/>
        <v>0</v>
      </c>
      <c r="I67" s="51"/>
      <c r="J67" s="42"/>
      <c r="K67" s="33"/>
    </row>
    <row r="68" spans="1:12" x14ac:dyDescent="0.2">
      <c r="A68" s="173" t="s">
        <v>95</v>
      </c>
      <c r="B68" s="175"/>
      <c r="C68" s="175"/>
      <c r="D68" s="175"/>
      <c r="E68" s="175"/>
      <c r="F68" s="176"/>
      <c r="G68" s="56">
        <f>G40+G42</f>
        <v>0</v>
      </c>
      <c r="H68" s="56">
        <f>H40+H42</f>
        <v>0</v>
      </c>
      <c r="I68" s="57"/>
      <c r="J68" s="58"/>
      <c r="K68" s="58"/>
    </row>
    <row r="69" spans="1:12" x14ac:dyDescent="0.2">
      <c r="A69" s="59"/>
      <c r="B69" s="60"/>
      <c r="C69" s="60"/>
      <c r="D69" s="61"/>
      <c r="E69" s="62"/>
      <c r="F69" s="63"/>
      <c r="G69" s="63"/>
      <c r="H69" s="63"/>
      <c r="I69" s="64"/>
      <c r="J69" s="42"/>
      <c r="K69" s="33"/>
    </row>
    <row r="70" spans="1:12" ht="22.8" customHeight="1" x14ac:dyDescent="0.2">
      <c r="A70" s="160" t="s">
        <v>59</v>
      </c>
      <c r="B70" s="161"/>
      <c r="C70" s="157" t="s">
        <v>60</v>
      </c>
      <c r="D70" s="158"/>
      <c r="E70" s="158"/>
      <c r="F70" s="158"/>
      <c r="G70" s="158"/>
      <c r="H70" s="158"/>
      <c r="I70" s="159"/>
      <c r="J70" s="43"/>
    </row>
    <row r="71" spans="1:12" ht="23.4" customHeight="1" x14ac:dyDescent="0.2">
      <c r="A71" s="44" t="s">
        <v>129</v>
      </c>
      <c r="B71" s="162" t="s">
        <v>61</v>
      </c>
      <c r="C71" s="162"/>
      <c r="D71" s="162"/>
      <c r="E71" s="162"/>
      <c r="F71" s="162"/>
      <c r="G71" s="45">
        <f>SUM(G72:G72)</f>
        <v>0</v>
      </c>
      <c r="H71" s="45">
        <f>SUM(H72:H72)</f>
        <v>0</v>
      </c>
      <c r="I71" s="51"/>
      <c r="J71" s="42"/>
      <c r="K71" s="33"/>
    </row>
    <row r="72" spans="1:12" x14ac:dyDescent="0.2">
      <c r="A72" s="46" t="s">
        <v>130</v>
      </c>
      <c r="B72" s="167"/>
      <c r="C72" s="168"/>
      <c r="D72" s="52"/>
      <c r="E72" s="48"/>
      <c r="F72" s="53"/>
      <c r="G72" s="49">
        <f>ROUND(E72*F72,2)</f>
        <v>0</v>
      </c>
      <c r="H72" s="49">
        <f>ROUND(G72*$D$2,2)</f>
        <v>0</v>
      </c>
      <c r="I72" s="54"/>
      <c r="J72" s="42"/>
      <c r="K72" s="33"/>
    </row>
    <row r="73" spans="1:12" ht="27.6" customHeight="1" x14ac:dyDescent="0.2">
      <c r="A73" s="44" t="s">
        <v>131</v>
      </c>
      <c r="B73" s="169" t="s">
        <v>62</v>
      </c>
      <c r="C73" s="170"/>
      <c r="D73" s="170"/>
      <c r="E73" s="170"/>
      <c r="F73" s="171"/>
      <c r="G73" s="45">
        <f>SUM(G74:G98)</f>
        <v>0</v>
      </c>
      <c r="H73" s="45">
        <f>SUM(H74:H98)</f>
        <v>0</v>
      </c>
      <c r="I73" s="51"/>
      <c r="J73" s="43"/>
      <c r="K73" s="33"/>
    </row>
    <row r="74" spans="1:12" ht="10.8" customHeight="1" x14ac:dyDescent="0.2">
      <c r="A74" s="59" t="s">
        <v>132</v>
      </c>
      <c r="B74" s="55"/>
      <c r="C74" s="67" t="str">
        <f>IF(B74&gt;0,VLOOKUP(B74,'Darbo užmokestis'!D$7:E$31,2,FALSE),"")</f>
        <v/>
      </c>
      <c r="D74" s="47" t="s">
        <v>39</v>
      </c>
      <c r="E74" s="48"/>
      <c r="F74" s="49">
        <f>IF(B74&gt;0,ROUND(VLOOKUP(B74,'Darbo užmokestis'!D$7:G$31,4,FALSE),2),0)</f>
        <v>0</v>
      </c>
      <c r="G74" s="49">
        <f>ROUND(E74*F74,2)</f>
        <v>0</v>
      </c>
      <c r="H74" s="49">
        <f>ROUND(G74*$D$2,2)</f>
        <v>0</v>
      </c>
      <c r="I74" s="172" t="s">
        <v>40</v>
      </c>
      <c r="J74" s="42"/>
      <c r="K74" s="33"/>
      <c r="L74" s="50"/>
    </row>
    <row r="75" spans="1:12" x14ac:dyDescent="0.2">
      <c r="A75" s="59" t="s">
        <v>133</v>
      </c>
      <c r="B75" s="55"/>
      <c r="C75" s="67" t="str">
        <f>IF(B75&gt;0,VLOOKUP(B75,'Darbo užmokestis'!D$7:E$31,2,FALSE),"")</f>
        <v/>
      </c>
      <c r="D75" s="47" t="s">
        <v>39</v>
      </c>
      <c r="E75" s="48"/>
      <c r="F75" s="49">
        <f>IF(B75&gt;0,ROUND(VLOOKUP(B75,'Darbo užmokestis'!D$7:G$31,4,FALSE),2),0)</f>
        <v>0</v>
      </c>
      <c r="G75" s="49">
        <f>ROUND(E75*F75,2)</f>
        <v>0</v>
      </c>
      <c r="H75" s="49">
        <f t="shared" ref="H75" si="10">ROUND(G75*$D$2,2)</f>
        <v>0</v>
      </c>
      <c r="I75" s="172"/>
      <c r="J75" s="42"/>
      <c r="K75" s="33"/>
    </row>
    <row r="76" spans="1:12" x14ac:dyDescent="0.2">
      <c r="A76" s="59" t="s">
        <v>134</v>
      </c>
      <c r="B76" s="55"/>
      <c r="C76" s="67" t="str">
        <f>IF(B76&gt;0,VLOOKUP(B76,'Darbo užmokestis'!D$7:E$31,2,FALSE),"")</f>
        <v/>
      </c>
      <c r="D76" s="47" t="s">
        <v>39</v>
      </c>
      <c r="E76" s="48"/>
      <c r="F76" s="49">
        <f>IF(B76&gt;0,ROUND(VLOOKUP(B76,'Darbo užmokestis'!D$7:G$31,4,FALSE),2),0)</f>
        <v>0</v>
      </c>
      <c r="G76" s="49">
        <f t="shared" ref="G76:G98" si="11">ROUND(E76*F76,2)</f>
        <v>0</v>
      </c>
      <c r="H76" s="49">
        <f>ROUND(G76*$D$2,2)</f>
        <v>0</v>
      </c>
      <c r="I76" s="172"/>
      <c r="J76" s="42"/>
      <c r="K76" s="33"/>
    </row>
    <row r="77" spans="1:12" x14ac:dyDescent="0.2">
      <c r="A77" s="59" t="s">
        <v>135</v>
      </c>
      <c r="B77" s="55"/>
      <c r="C77" s="67" t="str">
        <f>IF(B77&gt;0,VLOOKUP(B77,'Darbo užmokestis'!D$7:E$31,2,FALSE),"")</f>
        <v/>
      </c>
      <c r="D77" s="47" t="s">
        <v>39</v>
      </c>
      <c r="E77" s="48"/>
      <c r="F77" s="49">
        <f>IF(B77&gt;0,ROUND(VLOOKUP(B77,'Darbo užmokestis'!D$7:G$31,4,FALSE),2),0)</f>
        <v>0</v>
      </c>
      <c r="G77" s="49">
        <f t="shared" si="11"/>
        <v>0</v>
      </c>
      <c r="H77" s="49">
        <f t="shared" ref="H77:H98" si="12">ROUND(G77*$D$2,2)</f>
        <v>0</v>
      </c>
      <c r="I77" s="51"/>
      <c r="J77" s="42"/>
      <c r="K77" s="33"/>
    </row>
    <row r="78" spans="1:12" x14ac:dyDescent="0.2">
      <c r="A78" s="59" t="s">
        <v>136</v>
      </c>
      <c r="B78" s="55"/>
      <c r="C78" s="67" t="str">
        <f>IF(B78&gt;0,VLOOKUP(B78,'Darbo užmokestis'!D$7:E$31,2,FALSE),"")</f>
        <v/>
      </c>
      <c r="D78" s="47" t="s">
        <v>39</v>
      </c>
      <c r="E78" s="48"/>
      <c r="F78" s="49">
        <f>IF(B78&gt;0,ROUND(VLOOKUP(B78,'Darbo užmokestis'!D$7:G$31,4,FALSE),2),0)</f>
        <v>0</v>
      </c>
      <c r="G78" s="49">
        <f t="shared" si="11"/>
        <v>0</v>
      </c>
      <c r="H78" s="49">
        <f t="shared" si="12"/>
        <v>0</v>
      </c>
      <c r="I78" s="51"/>
      <c r="J78" s="42"/>
      <c r="K78" s="33"/>
    </row>
    <row r="79" spans="1:12" x14ac:dyDescent="0.2">
      <c r="A79" s="59" t="s">
        <v>137</v>
      </c>
      <c r="B79" s="55"/>
      <c r="C79" s="67" t="str">
        <f>IF(B79&gt;0,VLOOKUP(B79,'Darbo užmokestis'!D$7:E$31,2,FALSE),"")</f>
        <v/>
      </c>
      <c r="D79" s="47" t="s">
        <v>39</v>
      </c>
      <c r="E79" s="48"/>
      <c r="F79" s="49">
        <f>IF(B79&gt;0,ROUND(VLOOKUP(B79,'Darbo užmokestis'!D$7:G$31,4,FALSE),2),0)</f>
        <v>0</v>
      </c>
      <c r="G79" s="49">
        <f t="shared" si="11"/>
        <v>0</v>
      </c>
      <c r="H79" s="49">
        <f t="shared" si="12"/>
        <v>0</v>
      </c>
      <c r="I79" s="51"/>
      <c r="J79" s="42"/>
      <c r="K79" s="33"/>
    </row>
    <row r="80" spans="1:12" x14ac:dyDescent="0.2">
      <c r="A80" s="59" t="s">
        <v>138</v>
      </c>
      <c r="B80" s="55"/>
      <c r="C80" s="67" t="str">
        <f>IF(B80&gt;0,VLOOKUP(B80,'Darbo užmokestis'!D$7:E$31,2,FALSE),"")</f>
        <v/>
      </c>
      <c r="D80" s="47" t="s">
        <v>39</v>
      </c>
      <c r="E80" s="48"/>
      <c r="F80" s="49">
        <f>IF(B80&gt;0,ROUND(VLOOKUP(B80,'Darbo užmokestis'!D$7:G$31,4,FALSE),2),0)</f>
        <v>0</v>
      </c>
      <c r="G80" s="49">
        <f t="shared" si="11"/>
        <v>0</v>
      </c>
      <c r="H80" s="49">
        <f t="shared" si="12"/>
        <v>0</v>
      </c>
      <c r="I80" s="51"/>
      <c r="J80" s="42"/>
      <c r="K80" s="33"/>
    </row>
    <row r="81" spans="1:11" x14ac:dyDescent="0.2">
      <c r="A81" s="59" t="s">
        <v>139</v>
      </c>
      <c r="B81" s="55"/>
      <c r="C81" s="67" t="str">
        <f>IF(B81&gt;0,VLOOKUP(B81,'Darbo užmokestis'!D$7:E$31,2,FALSE),"")</f>
        <v/>
      </c>
      <c r="D81" s="47" t="s">
        <v>39</v>
      </c>
      <c r="E81" s="48"/>
      <c r="F81" s="49">
        <f>IF(B81&gt;0,ROUND(VLOOKUP(B81,'Darbo užmokestis'!D$7:G$31,4,FALSE),2),0)</f>
        <v>0</v>
      </c>
      <c r="G81" s="49">
        <f t="shared" si="11"/>
        <v>0</v>
      </c>
      <c r="H81" s="49">
        <f t="shared" si="12"/>
        <v>0</v>
      </c>
      <c r="I81" s="51"/>
      <c r="J81" s="42"/>
      <c r="K81" s="33"/>
    </row>
    <row r="82" spans="1:11" x14ac:dyDescent="0.2">
      <c r="A82" s="59" t="s">
        <v>140</v>
      </c>
      <c r="B82" s="55"/>
      <c r="C82" s="67" t="str">
        <f>IF(B82&gt;0,VLOOKUP(B82,'Darbo užmokestis'!D$7:E$31,2,FALSE),"")</f>
        <v/>
      </c>
      <c r="D82" s="47" t="s">
        <v>39</v>
      </c>
      <c r="E82" s="48"/>
      <c r="F82" s="49">
        <f>IF(B82&gt;0,ROUND(VLOOKUP(B82,'Darbo užmokestis'!D$7:G$31,4,FALSE),2),0)</f>
        <v>0</v>
      </c>
      <c r="G82" s="49">
        <f t="shared" si="11"/>
        <v>0</v>
      </c>
      <c r="H82" s="49">
        <f t="shared" si="12"/>
        <v>0</v>
      </c>
      <c r="I82" s="51"/>
      <c r="J82" s="42"/>
      <c r="K82" s="33"/>
    </row>
    <row r="83" spans="1:11" x14ac:dyDescent="0.2">
      <c r="A83" s="59" t="s">
        <v>141</v>
      </c>
      <c r="B83" s="55"/>
      <c r="C83" s="67" t="str">
        <f>IF(B83&gt;0,VLOOKUP(B83,'Darbo užmokestis'!D$7:E$31,2,FALSE),"")</f>
        <v/>
      </c>
      <c r="D83" s="47" t="s">
        <v>39</v>
      </c>
      <c r="E83" s="48"/>
      <c r="F83" s="49">
        <f>IF(B83&gt;0,ROUND(VLOOKUP(B83,'Darbo užmokestis'!D$7:G$31,4,FALSE),2),0)</f>
        <v>0</v>
      </c>
      <c r="G83" s="49">
        <f t="shared" si="11"/>
        <v>0</v>
      </c>
      <c r="H83" s="49">
        <f t="shared" si="12"/>
        <v>0</v>
      </c>
      <c r="I83" s="51"/>
      <c r="J83" s="42"/>
      <c r="K83" s="33"/>
    </row>
    <row r="84" spans="1:11" x14ac:dyDescent="0.2">
      <c r="A84" s="59" t="s">
        <v>142</v>
      </c>
      <c r="B84" s="55"/>
      <c r="C84" s="67" t="str">
        <f>IF(B84&gt;0,VLOOKUP(B84,'Darbo užmokestis'!D$7:E$31,2,FALSE),"")</f>
        <v/>
      </c>
      <c r="D84" s="47" t="s">
        <v>39</v>
      </c>
      <c r="E84" s="48"/>
      <c r="F84" s="49">
        <f>IF(B84&gt;0,ROUND(VLOOKUP(B84,'Darbo užmokestis'!D$7:G$31,4,FALSE),2),0)</f>
        <v>0</v>
      </c>
      <c r="G84" s="49">
        <f t="shared" si="11"/>
        <v>0</v>
      </c>
      <c r="H84" s="49">
        <f t="shared" si="12"/>
        <v>0</v>
      </c>
      <c r="I84" s="51"/>
      <c r="J84" s="42"/>
      <c r="K84" s="33"/>
    </row>
    <row r="85" spans="1:11" x14ac:dyDescent="0.2">
      <c r="A85" s="59" t="s">
        <v>143</v>
      </c>
      <c r="B85" s="55"/>
      <c r="C85" s="67" t="str">
        <f>IF(B85&gt;0,VLOOKUP(B85,'Darbo užmokestis'!D$7:E$31,2,FALSE),"")</f>
        <v/>
      </c>
      <c r="D85" s="47" t="s">
        <v>39</v>
      </c>
      <c r="E85" s="48"/>
      <c r="F85" s="49">
        <f>IF(B85&gt;0,ROUND(VLOOKUP(B85,'Darbo užmokestis'!D$7:G$31,4,FALSE),2),0)</f>
        <v>0</v>
      </c>
      <c r="G85" s="49">
        <f t="shared" si="11"/>
        <v>0</v>
      </c>
      <c r="H85" s="49">
        <f t="shared" si="12"/>
        <v>0</v>
      </c>
      <c r="I85" s="51"/>
      <c r="J85" s="42"/>
      <c r="K85" s="33"/>
    </row>
    <row r="86" spans="1:11" x14ac:dyDescent="0.2">
      <c r="A86" s="59" t="s">
        <v>144</v>
      </c>
      <c r="B86" s="55"/>
      <c r="C86" s="67" t="str">
        <f>IF(B86&gt;0,VLOOKUP(B86,'Darbo užmokestis'!D$7:E$31,2,FALSE),"")</f>
        <v/>
      </c>
      <c r="D86" s="47" t="s">
        <v>39</v>
      </c>
      <c r="E86" s="48"/>
      <c r="F86" s="49">
        <f>IF(B86&gt;0,ROUND(VLOOKUP(B86,'Darbo užmokestis'!D$7:G$31,4,FALSE),2),0)</f>
        <v>0</v>
      </c>
      <c r="G86" s="49">
        <f t="shared" si="11"/>
        <v>0</v>
      </c>
      <c r="H86" s="49">
        <f t="shared" si="12"/>
        <v>0</v>
      </c>
      <c r="I86" s="51"/>
      <c r="J86" s="42"/>
      <c r="K86" s="33"/>
    </row>
    <row r="87" spans="1:11" x14ac:dyDescent="0.2">
      <c r="A87" s="59" t="s">
        <v>145</v>
      </c>
      <c r="B87" s="55"/>
      <c r="C87" s="67" t="str">
        <f>IF(B87&gt;0,VLOOKUP(B87,'Darbo užmokestis'!D$7:E$31,2,FALSE),"")</f>
        <v/>
      </c>
      <c r="D87" s="47" t="s">
        <v>39</v>
      </c>
      <c r="E87" s="48"/>
      <c r="F87" s="49">
        <f>IF(B87&gt;0,ROUND(VLOOKUP(B87,'Darbo užmokestis'!D$7:G$31,4,FALSE),2),0)</f>
        <v>0</v>
      </c>
      <c r="G87" s="49">
        <f t="shared" si="11"/>
        <v>0</v>
      </c>
      <c r="H87" s="49">
        <f t="shared" si="12"/>
        <v>0</v>
      </c>
      <c r="I87" s="51"/>
      <c r="J87" s="42"/>
      <c r="K87" s="33"/>
    </row>
    <row r="88" spans="1:11" x14ac:dyDescent="0.2">
      <c r="A88" s="59" t="s">
        <v>146</v>
      </c>
      <c r="B88" s="55"/>
      <c r="C88" s="67" t="str">
        <f>IF(B88&gt;0,VLOOKUP(B88,'Darbo užmokestis'!D$7:E$31,2,FALSE),"")</f>
        <v/>
      </c>
      <c r="D88" s="47" t="s">
        <v>39</v>
      </c>
      <c r="E88" s="48"/>
      <c r="F88" s="49">
        <f>IF(B88&gt;0,ROUND(VLOOKUP(B88,'Darbo užmokestis'!D$7:G$31,4,FALSE),2),0)</f>
        <v>0</v>
      </c>
      <c r="G88" s="49">
        <f t="shared" si="11"/>
        <v>0</v>
      </c>
      <c r="H88" s="49">
        <f t="shared" si="12"/>
        <v>0</v>
      </c>
      <c r="I88" s="51"/>
      <c r="J88" s="42"/>
      <c r="K88" s="33"/>
    </row>
    <row r="89" spans="1:11" x14ac:dyDescent="0.2">
      <c r="A89" s="59" t="s">
        <v>147</v>
      </c>
      <c r="B89" s="55"/>
      <c r="C89" s="67" t="str">
        <f>IF(B89&gt;0,VLOOKUP(B89,'Darbo užmokestis'!D$7:E$31,2,FALSE),"")</f>
        <v/>
      </c>
      <c r="D89" s="47" t="s">
        <v>39</v>
      </c>
      <c r="E89" s="48"/>
      <c r="F89" s="49">
        <f>IF(B89&gt;0,ROUND(VLOOKUP(B89,'Darbo užmokestis'!D$7:G$31,4,FALSE),2),0)</f>
        <v>0</v>
      </c>
      <c r="G89" s="49">
        <f t="shared" si="11"/>
        <v>0</v>
      </c>
      <c r="H89" s="49">
        <f t="shared" si="12"/>
        <v>0</v>
      </c>
      <c r="I89" s="51"/>
      <c r="J89" s="42"/>
      <c r="K89" s="33"/>
    </row>
    <row r="90" spans="1:11" x14ac:dyDescent="0.2">
      <c r="A90" s="59" t="s">
        <v>148</v>
      </c>
      <c r="B90" s="55"/>
      <c r="C90" s="67" t="str">
        <f>IF(B90&gt;0,VLOOKUP(B90,'Darbo užmokestis'!D$7:E$31,2,FALSE),"")</f>
        <v/>
      </c>
      <c r="D90" s="47" t="s">
        <v>39</v>
      </c>
      <c r="E90" s="48"/>
      <c r="F90" s="49">
        <f>IF(B90&gt;0,ROUND(VLOOKUP(B90,'Darbo užmokestis'!D$7:G$31,4,FALSE),2),0)</f>
        <v>0</v>
      </c>
      <c r="G90" s="49">
        <f t="shared" si="11"/>
        <v>0</v>
      </c>
      <c r="H90" s="49">
        <f t="shared" si="12"/>
        <v>0</v>
      </c>
      <c r="I90" s="51"/>
      <c r="J90" s="42"/>
      <c r="K90" s="33"/>
    </row>
    <row r="91" spans="1:11" x14ac:dyDescent="0.2">
      <c r="A91" s="59" t="s">
        <v>149</v>
      </c>
      <c r="B91" s="55"/>
      <c r="C91" s="67" t="str">
        <f>IF(B91&gt;0,VLOOKUP(B91,'Darbo užmokestis'!D$7:E$31,2,FALSE),"")</f>
        <v/>
      </c>
      <c r="D91" s="47" t="s">
        <v>39</v>
      </c>
      <c r="E91" s="48"/>
      <c r="F91" s="49">
        <f>IF(B91&gt;0,ROUND(VLOOKUP(B91,'Darbo užmokestis'!D$7:G$31,4,FALSE),2),0)</f>
        <v>0</v>
      </c>
      <c r="G91" s="49">
        <f t="shared" si="11"/>
        <v>0</v>
      </c>
      <c r="H91" s="49">
        <f t="shared" si="12"/>
        <v>0</v>
      </c>
      <c r="I91" s="51"/>
      <c r="J91" s="42"/>
      <c r="K91" s="33"/>
    </row>
    <row r="92" spans="1:11" x14ac:dyDescent="0.2">
      <c r="A92" s="59" t="s">
        <v>150</v>
      </c>
      <c r="B92" s="55"/>
      <c r="C92" s="67" t="str">
        <f>IF(B92&gt;0,VLOOKUP(B92,'Darbo užmokestis'!D$7:E$31,2,FALSE),"")</f>
        <v/>
      </c>
      <c r="D92" s="47" t="s">
        <v>39</v>
      </c>
      <c r="E92" s="48"/>
      <c r="F92" s="49">
        <f>IF(B92&gt;0,ROUND(VLOOKUP(B92,'Darbo užmokestis'!D$7:G$31,4,FALSE),2),0)</f>
        <v>0</v>
      </c>
      <c r="G92" s="49">
        <f t="shared" si="11"/>
        <v>0</v>
      </c>
      <c r="H92" s="49">
        <f t="shared" si="12"/>
        <v>0</v>
      </c>
      <c r="I92" s="51"/>
      <c r="J92" s="42"/>
      <c r="K92" s="33"/>
    </row>
    <row r="93" spans="1:11" x14ac:dyDescent="0.2">
      <c r="A93" s="59" t="s">
        <v>151</v>
      </c>
      <c r="B93" s="55"/>
      <c r="C93" s="67" t="str">
        <f>IF(B93&gt;0,VLOOKUP(B93,'Darbo užmokestis'!D$7:E$31,2,FALSE),"")</f>
        <v/>
      </c>
      <c r="D93" s="47" t="s">
        <v>39</v>
      </c>
      <c r="E93" s="48"/>
      <c r="F93" s="49">
        <f>IF(B93&gt;0,ROUND(VLOOKUP(B93,'Darbo užmokestis'!D$7:G$31,4,FALSE),2),0)</f>
        <v>0</v>
      </c>
      <c r="G93" s="49">
        <f t="shared" si="11"/>
        <v>0</v>
      </c>
      <c r="H93" s="49">
        <f t="shared" si="12"/>
        <v>0</v>
      </c>
      <c r="I93" s="51"/>
      <c r="J93" s="42"/>
      <c r="K93" s="33"/>
    </row>
    <row r="94" spans="1:11" x14ac:dyDescent="0.2">
      <c r="A94" s="59" t="s">
        <v>152</v>
      </c>
      <c r="B94" s="55"/>
      <c r="C94" s="67" t="str">
        <f>IF(B94&gt;0,VLOOKUP(B94,'Darbo užmokestis'!D$7:E$31,2,FALSE),"")</f>
        <v/>
      </c>
      <c r="D94" s="47" t="s">
        <v>39</v>
      </c>
      <c r="E94" s="48"/>
      <c r="F94" s="49">
        <f>IF(B94&gt;0,ROUND(VLOOKUP(B94,'Darbo užmokestis'!D$7:G$31,4,FALSE),2),0)</f>
        <v>0</v>
      </c>
      <c r="G94" s="49">
        <f t="shared" si="11"/>
        <v>0</v>
      </c>
      <c r="H94" s="49">
        <f t="shared" si="12"/>
        <v>0</v>
      </c>
      <c r="I94" s="51"/>
      <c r="J94" s="42"/>
      <c r="K94" s="33"/>
    </row>
    <row r="95" spans="1:11" x14ac:dyDescent="0.2">
      <c r="A95" s="59" t="s">
        <v>153</v>
      </c>
      <c r="B95" s="55"/>
      <c r="C95" s="67" t="str">
        <f>IF(B95&gt;0,VLOOKUP(B95,'Darbo užmokestis'!D$7:E$31,2,FALSE),"")</f>
        <v/>
      </c>
      <c r="D95" s="47" t="s">
        <v>39</v>
      </c>
      <c r="E95" s="48"/>
      <c r="F95" s="49">
        <f>IF(B95&gt;0,ROUND(VLOOKUP(B95,'Darbo užmokestis'!D$7:G$31,4,FALSE),2),0)</f>
        <v>0</v>
      </c>
      <c r="G95" s="49">
        <f t="shared" si="11"/>
        <v>0</v>
      </c>
      <c r="H95" s="49">
        <f t="shared" si="12"/>
        <v>0</v>
      </c>
      <c r="I95" s="51"/>
      <c r="J95" s="42"/>
      <c r="K95" s="33"/>
    </row>
    <row r="96" spans="1:11" x14ac:dyDescent="0.2">
      <c r="A96" s="59" t="s">
        <v>154</v>
      </c>
      <c r="B96" s="55"/>
      <c r="C96" s="67" t="str">
        <f>IF(B96&gt;0,VLOOKUP(B96,'Darbo užmokestis'!D$7:E$31,2,FALSE),"")</f>
        <v/>
      </c>
      <c r="D96" s="47" t="s">
        <v>39</v>
      </c>
      <c r="E96" s="48"/>
      <c r="F96" s="49">
        <f>IF(B96&gt;0,ROUND(VLOOKUP(B96,'Darbo užmokestis'!D$7:G$31,4,FALSE),2),0)</f>
        <v>0</v>
      </c>
      <c r="G96" s="49">
        <f t="shared" si="11"/>
        <v>0</v>
      </c>
      <c r="H96" s="49">
        <f t="shared" si="12"/>
        <v>0</v>
      </c>
      <c r="I96" s="51"/>
      <c r="J96" s="42"/>
      <c r="K96" s="33"/>
    </row>
    <row r="97" spans="1:11" x14ac:dyDescent="0.2">
      <c r="A97" s="59" t="s">
        <v>155</v>
      </c>
      <c r="B97" s="55"/>
      <c r="C97" s="67" t="str">
        <f>IF(B97&gt;0,VLOOKUP(B97,'Darbo užmokestis'!D$7:E$31,2,FALSE),"")</f>
        <v/>
      </c>
      <c r="D97" s="47" t="s">
        <v>39</v>
      </c>
      <c r="E97" s="48"/>
      <c r="F97" s="49">
        <f>IF(B97&gt;0,ROUND(VLOOKUP(B97,'Darbo užmokestis'!D$7:G$31,4,FALSE),2),0)</f>
        <v>0</v>
      </c>
      <c r="G97" s="49">
        <f t="shared" si="11"/>
        <v>0</v>
      </c>
      <c r="H97" s="49">
        <f t="shared" si="12"/>
        <v>0</v>
      </c>
      <c r="I97" s="51"/>
      <c r="J97" s="42"/>
      <c r="K97" s="33"/>
    </row>
    <row r="98" spans="1:11" x14ac:dyDescent="0.2">
      <c r="A98" s="59" t="s">
        <v>156</v>
      </c>
      <c r="B98" s="55"/>
      <c r="C98" s="67" t="str">
        <f>IF(B98&gt;0,VLOOKUP(B98,'Darbo užmokestis'!D$7:E$31,2,FALSE),"")</f>
        <v/>
      </c>
      <c r="D98" s="47" t="s">
        <v>39</v>
      </c>
      <c r="E98" s="48"/>
      <c r="F98" s="49">
        <f>IF(B98&gt;0,ROUND(VLOOKUP(B98,'Darbo užmokestis'!D$7:G$31,4,FALSE),2),0)</f>
        <v>0</v>
      </c>
      <c r="G98" s="49">
        <f t="shared" si="11"/>
        <v>0</v>
      </c>
      <c r="H98" s="49">
        <f t="shared" si="12"/>
        <v>0</v>
      </c>
      <c r="I98" s="51"/>
      <c r="J98" s="42"/>
      <c r="K98" s="33"/>
    </row>
    <row r="99" spans="1:11" ht="11.4" customHeight="1" x14ac:dyDescent="0.2">
      <c r="A99" s="173" t="s">
        <v>96</v>
      </c>
      <c r="B99" s="175"/>
      <c r="C99" s="175"/>
      <c r="D99" s="175"/>
      <c r="E99" s="175"/>
      <c r="F99" s="176"/>
      <c r="G99" s="56">
        <f>G71+G73</f>
        <v>0</v>
      </c>
      <c r="H99" s="56">
        <f>H71+H73</f>
        <v>0</v>
      </c>
      <c r="I99" s="57"/>
      <c r="J99" s="58"/>
      <c r="K99" s="58"/>
    </row>
  </sheetData>
  <sheetProtection algorithmName="SHA-512" hashValue="7Nd4L2RnOM+teilyeO7Hx874LyPwPxByv0C+RSFdyxTB/z/LXlsnCq9Ceu6JUBG06o9vtLCuk1Pne8sGO4J3sA==" saltValue="wwpgRVpMX3BQWEqABFY3Yg==" spinCount="100000" sheet="1" formatColumns="0" formatRows="0" insertHyperlinks="0"/>
  <protectedRanges>
    <protectedRange sqref="B72:F72 I72 B74:B98 E74:E98" name="Diapazonas3"/>
    <protectedRange sqref="D1 D2 D3 B10:F10 I10 B12:B36 E12:E36" name="Diapazonas1"/>
    <protectedRange sqref="B41:F41 I41 B43:B67 E43:E67" name="Diapazonas2"/>
  </protectedRanges>
  <mergeCells count="26">
    <mergeCell ref="I74:I76"/>
    <mergeCell ref="A99:F99"/>
    <mergeCell ref="A68:F68"/>
    <mergeCell ref="A70:B70"/>
    <mergeCell ref="C70:I70"/>
    <mergeCell ref="B71:F71"/>
    <mergeCell ref="B72:C72"/>
    <mergeCell ref="B10:C10"/>
    <mergeCell ref="B11:F11"/>
    <mergeCell ref="A39:B39"/>
    <mergeCell ref="C39:I39"/>
    <mergeCell ref="B73:F73"/>
    <mergeCell ref="B40:F40"/>
    <mergeCell ref="B41:C41"/>
    <mergeCell ref="B42:F42"/>
    <mergeCell ref="I43:I45"/>
    <mergeCell ref="I12:I14"/>
    <mergeCell ref="A37:F37"/>
    <mergeCell ref="A1:C1"/>
    <mergeCell ref="D1:I1"/>
    <mergeCell ref="C8:I8"/>
    <mergeCell ref="A8:B8"/>
    <mergeCell ref="B9:F9"/>
    <mergeCell ref="B5:C5"/>
    <mergeCell ref="D3:F3"/>
    <mergeCell ref="A6:F6"/>
  </mergeCells>
  <phoneticPr fontId="4" type="noConversion"/>
  <dataValidations xWindow="847" yWindow="449" count="2">
    <dataValidation allowBlank="1" showErrorMessage="1" sqref="C12:C36 C43:C67 C74:C98" xr:uid="{043A9425-82E9-4C32-977C-FAFFFFD21CA1}"/>
    <dataValidation type="list" allowBlank="1" showInputMessage="1" showErrorMessage="1" sqref="D3" xr:uid="{BEA5021A-0C5D-4E21-80BF-D8BB74435ACB}">
      <formula1>"Sostinės regionas, Vidurio ir Vakarų Lietuvos regionas, Visa Lietuva"</formula1>
    </dataValidation>
  </dataValidations>
  <pageMargins left="0.31496062992125984" right="0.31496062992125984" top="0.78740157480314965" bottom="0.78740157480314965" header="0.31496062992125984" footer="0.31496062992125984"/>
  <pageSetup paperSize="9" scale="80" fitToHeight="0" orientation="landscape" r:id="rId1"/>
  <headerFooter>
    <oddFooter>&amp;A&amp;RPuslapių &amp;P</oddFooter>
  </headerFooter>
  <rowBreaks count="2" manualBreakCount="2">
    <brk id="57" max="9" man="1"/>
    <brk id="81" max="9" man="1"/>
  </rowBreaks>
  <extLst>
    <ext xmlns:x14="http://schemas.microsoft.com/office/spreadsheetml/2009/9/main" uri="{CCE6A557-97BC-4b89-ADB6-D9C93CAAB3DF}">
      <x14:dataValidations xmlns:xm="http://schemas.microsoft.com/office/excel/2006/main" xWindow="847" yWindow="449" count="2">
        <x14:dataValidation type="list" allowBlank="1" showInputMessage="1" showErrorMessage="1" prompt="Pasirinkite iš sąrašo." xr:uid="{DD20AE29-F8BB-4809-8C31-11E94A20C5BA}">
          <x14:formula1>
            <xm:f>'Darbo užmokestis'!$C$7:$C$15</xm:f>
          </x14:formula1>
          <xm:sqref>B69</xm:sqref>
        </x14:dataValidation>
        <x14:dataValidation type="list" allowBlank="1" showErrorMessage="1" prompt="Pasirinkite iš sąrašo." xr:uid="{EDE1101B-BE90-4F0D-AE40-2D1896245552}">
          <x14:formula1>
            <xm:f>'Darbo užmokestis'!$D$7:$D$31</xm:f>
          </x14:formula1>
          <xm:sqref>B12:B36 B74:B98 B43:B67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8" ma:contentTypeDescription="Kurkite naują dokumentą." ma:contentTypeScope="" ma:versionID="df97e50987844935948e0607527b00db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2086dd66768e2e140ad102125ab62cdb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Props1.xml><?xml version="1.0" encoding="utf-8"?>
<ds:datastoreItem xmlns:ds="http://schemas.openxmlformats.org/officeDocument/2006/customXml" ds:itemID="{2FF765C9-9904-412F-8A8E-437C91D518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54F30-6C78-4786-90D3-6354FEC64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48488-03CC-4D55-BE26-516CAC9274FE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24F9538B-8023-42EB-87D3-1A84BE044777}">
  <ds:schemaRefs>
    <ds:schemaRef ds:uri="http://schemas.microsoft.com/office/2006/metadata/properties"/>
    <ds:schemaRef ds:uri="http://schemas.microsoft.com/office/infopath/2007/PartnerControls"/>
    <ds:schemaRef ds:uri="8fa2b46d-e0e5-4105-8197-5a0c810b9da7"/>
    <ds:schemaRef ds:uri="7ed14601-a767-49df-87ac-319a5ad53e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Suvestinė</vt:lpstr>
      <vt:lpstr>Darbo užmokestis</vt:lpstr>
      <vt:lpstr>Išlaidos</vt:lpstr>
      <vt:lpstr>'Darbo užmokestis'!Print_Area</vt:lpstr>
      <vt:lpstr>Išlaidos!Print_Area</vt:lpstr>
      <vt:lpstr>Suvestinė!Print_Area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L.Sestokiene</dc:creator>
  <cp:keywords/>
  <dc:description/>
  <cp:lastModifiedBy>Asta Šivickienė</cp:lastModifiedBy>
  <cp:revision/>
  <dcterms:created xsi:type="dcterms:W3CDTF">2015-01-27T12:12:35Z</dcterms:created>
  <dcterms:modified xsi:type="dcterms:W3CDTF">2026-02-27T05:27:57Z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