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CF4AD0D3-4CBA-4D0D-90BA-B72BC6E2163B}" xr6:coauthVersionLast="47" xr6:coauthVersionMax="47" xr10:uidLastSave="{00000000-0000-0000-0000-000000000000}"/>
  <bookViews>
    <workbookView xWindow="-120" yWindow="-120" windowWidth="29040" windowHeight="15720" xr2:uid="{00000000-000D-0000-FFFF-FFFF00000000}"/>
  </bookViews>
  <sheets>
    <sheet name="11.1" sheetId="13" r:id="rId1"/>
    <sheet name="Fiches Specific Result 11.1.3" sheetId="14" r:id="rId2"/>
  </sheets>
  <definedNames>
    <definedName name="_xlnm._FilterDatabase" localSheetId="0" hidden="1">'11.1'!$A$5:$Q$46</definedName>
    <definedName name="_Toc207634837" localSheetId="1">'Fiches Specific Result 11.1.3'!$C$5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8" i="13" l="1"/>
  <c r="P37" i="13" s="1"/>
  <c r="P35" i="13"/>
  <c r="P34" i="13" s="1"/>
  <c r="P32" i="13"/>
  <c r="P31" i="13"/>
  <c r="P29" i="13"/>
  <c r="P28" i="13" s="1"/>
  <c r="P22" i="13"/>
  <c r="P21" i="13"/>
  <c r="P17" i="13"/>
  <c r="P16" i="13" s="1"/>
  <c r="P12" i="13"/>
  <c r="P11" i="13" s="1"/>
  <c r="P7" i="13"/>
  <c r="P6" i="13" s="1"/>
  <c r="I55" i="13"/>
  <c r="J55" i="13" s="1"/>
  <c r="I63" i="13"/>
  <c r="I56" i="13"/>
  <c r="J56" i="13" s="1"/>
  <c r="C49" i="13" l="1"/>
  <c r="C45" i="13"/>
  <c r="E6" i="13"/>
  <c r="F6" i="13" s="1"/>
  <c r="G6" i="13" l="1"/>
  <c r="B6" i="13"/>
  <c r="P41" i="13" l="1"/>
  <c r="P40" i="13" s="1"/>
  <c r="I62" i="13"/>
  <c r="C46" i="13"/>
  <c r="E34" i="13" l="1"/>
  <c r="E40" i="13"/>
  <c r="F40" i="13" s="1"/>
  <c r="B40" i="13" l="1"/>
  <c r="G40" i="13"/>
  <c r="E37" i="13"/>
  <c r="F37" i="13" s="1"/>
  <c r="E31" i="13"/>
  <c r="E28" i="13"/>
  <c r="E26" i="13"/>
  <c r="E23" i="13"/>
  <c r="E16" i="13"/>
  <c r="E11" i="13"/>
  <c r="I61" i="13" l="1"/>
  <c r="J61" i="13" s="1"/>
  <c r="I60" i="13"/>
  <c r="J60" i="13" s="1"/>
  <c r="I58" i="13"/>
  <c r="I69" i="13"/>
  <c r="I68" i="13"/>
  <c r="I67" i="13"/>
  <c r="I66" i="13"/>
  <c r="I65" i="13"/>
  <c r="I64" i="13"/>
  <c r="E69" i="13"/>
  <c r="E68" i="13"/>
  <c r="E67" i="13"/>
  <c r="E66" i="13"/>
  <c r="E64" i="13"/>
  <c r="C69" i="13"/>
  <c r="C68" i="13"/>
  <c r="C67" i="13"/>
  <c r="B66" i="13"/>
  <c r="C66" i="13"/>
  <c r="C65" i="13"/>
  <c r="C64" i="13"/>
  <c r="B69" i="13"/>
  <c r="B68" i="13"/>
  <c r="B67" i="13"/>
  <c r="B65" i="13"/>
  <c r="B64" i="13"/>
  <c r="A69" i="13"/>
  <c r="A68" i="13"/>
  <c r="A67" i="13"/>
  <c r="A66" i="13"/>
  <c r="A65" i="13"/>
  <c r="A64" i="13"/>
  <c r="I57" i="13"/>
  <c r="H61" i="13"/>
  <c r="H60" i="13"/>
  <c r="H59" i="13"/>
  <c r="H58" i="13"/>
  <c r="H57" i="13"/>
  <c r="G61" i="13"/>
  <c r="G60" i="13"/>
  <c r="G59" i="13"/>
  <c r="G58" i="13"/>
  <c r="G57" i="13"/>
  <c r="F59" i="13"/>
  <c r="E61" i="13"/>
  <c r="E60" i="13"/>
  <c r="E59" i="13"/>
  <c r="E58" i="13"/>
  <c r="E57" i="13"/>
  <c r="C61" i="13"/>
  <c r="C60" i="13"/>
  <c r="C59" i="13"/>
  <c r="C58" i="13"/>
  <c r="C57" i="13"/>
  <c r="B61" i="13"/>
  <c r="B60" i="13"/>
  <c r="B59" i="13"/>
  <c r="B58" i="13"/>
  <c r="B57" i="13"/>
  <c r="A61" i="13"/>
  <c r="A60" i="13"/>
  <c r="A59" i="13"/>
  <c r="A58" i="13"/>
  <c r="A57" i="13"/>
  <c r="I59" i="13" l="1"/>
  <c r="J59" i="13" s="1"/>
  <c r="P44" i="13"/>
  <c r="J58" i="13"/>
  <c r="C50" i="13"/>
  <c r="C52" i="13"/>
  <c r="C51" i="13"/>
  <c r="C48" i="13"/>
  <c r="C44" i="13"/>
  <c r="J70" i="13" l="1"/>
  <c r="I70" i="13"/>
  <c r="K70" i="13" s="1"/>
  <c r="F28" i="13"/>
  <c r="G28" i="13" l="1"/>
  <c r="B28" i="13"/>
  <c r="G68" i="13" l="1"/>
  <c r="F34" i="13" l="1"/>
  <c r="F31" i="13"/>
  <c r="G34" i="13" l="1"/>
  <c r="B34" i="13"/>
  <c r="G37" i="13"/>
  <c r="B37" i="13"/>
  <c r="G31" i="13"/>
  <c r="B31" i="13"/>
  <c r="F26" i="13"/>
  <c r="G26" i="13" s="1"/>
  <c r="F23" i="13"/>
  <c r="F11" i="13"/>
  <c r="B11" i="13" l="1"/>
  <c r="G23" i="13"/>
  <c r="B23" i="13"/>
  <c r="B26" i="13"/>
  <c r="G11" i="13"/>
  <c r="D58" i="13" l="1"/>
  <c r="F16" i="13" l="1"/>
  <c r="B16" i="13" l="1"/>
  <c r="B46" i="13" s="1"/>
  <c r="F46" i="13"/>
  <c r="G16" i="13"/>
  <c r="G46" i="13" s="1"/>
  <c r="D70" i="13" l="1"/>
  <c r="H70" i="13" l="1"/>
</calcChain>
</file>

<file path=xl/sharedStrings.xml><?xml version="1.0" encoding="utf-8"?>
<sst xmlns="http://schemas.openxmlformats.org/spreadsheetml/2006/main" count="346" uniqueCount="104">
  <si>
    <t>Total allocation at action level (indicative)</t>
  </si>
  <si>
    <t>EU Amount (EUR)</t>
  </si>
  <si>
    <t>Intervention field</t>
  </si>
  <si>
    <t>Indicator</t>
  </si>
  <si>
    <t>Fund</t>
  </si>
  <si>
    <t>M.U.</t>
  </si>
  <si>
    <t>Baseline</t>
  </si>
  <si>
    <t>Milestone 2024</t>
  </si>
  <si>
    <t>Target 2029</t>
  </si>
  <si>
    <t>Data source</t>
  </si>
  <si>
    <t>code and name</t>
  </si>
  <si>
    <t>co-financing rate (Eur.)</t>
  </si>
  <si>
    <t>Amount (EU+ national)(Eur.)</t>
  </si>
  <si>
    <t>code</t>
  </si>
  <si>
    <t>name</t>
  </si>
  <si>
    <t>value</t>
  </si>
  <si>
    <t>year</t>
  </si>
  <si>
    <t>n/a</t>
  </si>
  <si>
    <t>enterprises</t>
  </si>
  <si>
    <t>Indicator code</t>
  </si>
  <si>
    <t>Indicator name</t>
  </si>
  <si>
    <t>Indicator M.U.</t>
  </si>
  <si>
    <t>Indicator baseline value</t>
  </si>
  <si>
    <t>Category of region</t>
  </si>
  <si>
    <t>Indicator baseline year</t>
  </si>
  <si>
    <t xml:space="preserve">Milestone 2024 </t>
  </si>
  <si>
    <t xml:space="preserve">Action </t>
  </si>
  <si>
    <t xml:space="preserve">allocation 2021- 2027 used for calculation of 2029 target </t>
  </si>
  <si>
    <t>RCO01</t>
  </si>
  <si>
    <t>MA monitoring system</t>
  </si>
  <si>
    <t>Projects data</t>
  </si>
  <si>
    <t>RCO02</t>
  </si>
  <si>
    <t>RCR02</t>
  </si>
  <si>
    <t>Specific result</t>
  </si>
  <si>
    <t>Ministry of Economy and Innovation</t>
  </si>
  <si>
    <t>Mid-West Region</t>
  </si>
  <si>
    <t>ERDF</t>
  </si>
  <si>
    <t>Capital region</t>
  </si>
  <si>
    <t>RCR102</t>
  </si>
  <si>
    <t>euros</t>
  </si>
  <si>
    <t>Sostinė</t>
  </si>
  <si>
    <t>VVL</t>
  </si>
  <si>
    <t>Viso</t>
  </si>
  <si>
    <t>Specific objective – 11.1. Enhancing industrial capacities to foster defence capabilities, prioritising capabilities of a dual-use nature (Didinti pramonės pajėgumus, siekiant skatinti gynybos pajėgumų didinimą, pirmenybę teikiant dvejopo naudojimo pajėgumams)</t>
  </si>
  <si>
    <t>Policy objectives - 11. Defence industry (Gynybos pramonė)</t>
  </si>
  <si>
    <r>
      <rPr>
        <b/>
        <sz val="11"/>
        <rFont val="Calibri"/>
        <family val="2"/>
        <charset val="186"/>
        <scheme val="minor"/>
      </rPr>
      <t>194</t>
    </r>
    <r>
      <rPr>
        <sz val="11"/>
        <rFont val="Calibri"/>
        <family val="2"/>
        <charset val="186"/>
        <scheme val="minor"/>
      </rPr>
      <t xml:space="preserve"> Productive investment in large firms linked to defence and dual use technology
(Produktyvios investicijos į dideles įmones, susijusias su gynybos ir dvejopo naudojimo technologijomis)
</t>
    </r>
  </si>
  <si>
    <r>
      <rPr>
        <b/>
        <sz val="11"/>
        <rFont val="Calibri"/>
        <family val="2"/>
        <charset val="186"/>
        <scheme val="minor"/>
      </rPr>
      <t>195</t>
    </r>
    <r>
      <rPr>
        <sz val="11"/>
        <rFont val="Calibri"/>
        <family val="2"/>
        <charset val="186"/>
        <scheme val="minor"/>
      </rPr>
      <t xml:space="preserve"> Productive investment in SMEs linked to defence and dual use technology
(Produktyvios investicijos į MVĮ, susijusias su gynybos ir dvejopo naudojimo technologijomis)</t>
    </r>
  </si>
  <si>
    <r>
      <rPr>
        <b/>
        <sz val="11"/>
        <rFont val="Calibri"/>
        <family val="2"/>
        <charset val="186"/>
        <scheme val="minor"/>
      </rPr>
      <t>026</t>
    </r>
    <r>
      <rPr>
        <sz val="11"/>
        <rFont val="Calibri"/>
        <family val="2"/>
        <charset val="186"/>
        <scheme val="minor"/>
      </rPr>
      <t xml:space="preserve"> Support for innovation clusters including between businesses, research organisations and public authorities and business networks primarily benefiting SMEs
(Parama inovacijų klasteriams, be kita ko, tarp įmonių, mokslinių tyrimų organizacijų ir valdžios institucijų bei verslo tinklų, kas visų pirma naudinga MVĮ)</t>
    </r>
  </si>
  <si>
    <r>
      <rPr>
        <b/>
        <sz val="11"/>
        <rFont val="Calibri"/>
        <family val="2"/>
        <charset val="186"/>
        <scheme val="minor"/>
      </rPr>
      <t>195</t>
    </r>
    <r>
      <rPr>
        <sz val="11"/>
        <rFont val="Calibri"/>
        <family val="2"/>
        <scheme val="minor"/>
      </rPr>
      <t xml:space="preserve"> Productive investment in SMEs linked to defence and dual use technology
(Produktyvios investicijos į MVĮ, susijusias su gynybos ir dvejopo naudojimo technologijomis)</t>
    </r>
  </si>
  <si>
    <t>RCO128</t>
  </si>
  <si>
    <t>Enterprises supported linked primarily to foster dual use and defence capabilities (RearmEU)
(Paramą gavusios įmonės, visų pirma susijusios su pastangomis skatinti dvejopo naudojimo ir gynybos pajėgumų didinimą („RearmEU“))</t>
  </si>
  <si>
    <t>Research jobs created in supported entities
(Paramą gavusiuose subjektuose sukurtos mokslo tiriamojo darbo vietos)</t>
  </si>
  <si>
    <t>annual FTEs</t>
  </si>
  <si>
    <t>Private investments matching public support (of which: grants, financial instruments)
(Privačiosios investicijos, papildančios viešąją paramą iš kurių: dotacijos, finansinės priemonės)</t>
  </si>
  <si>
    <t>RCO08</t>
  </si>
  <si>
    <t>RCR18</t>
  </si>
  <si>
    <t>Nominal value of research and innovation equipment
(Nominalioji mokslinių tyrimų ir inovacijų įrangos vertė)</t>
  </si>
  <si>
    <t>SMEs using incubator services after incubator creation
(Inkubatoriaus paslaugomis besinaudojančios MVĮ po inkubatoriaus sukūrimo)</t>
  </si>
  <si>
    <t>enterprises/year</t>
  </si>
  <si>
    <t>Enterprises supported by grants
(Paramą dotacijomis gavusios įmonės)</t>
  </si>
  <si>
    <t>number</t>
  </si>
  <si>
    <t>An innovative public procurement has been implemented
(Įvykdytas inovatyvus viešasis pirkimas)</t>
  </si>
  <si>
    <t>194</t>
  </si>
  <si>
    <t>195</t>
  </si>
  <si>
    <t>026</t>
  </si>
  <si>
    <t>Enterprises supported (of which: micro, small, medium, large)
(Paramą gavusios įmonės iš kurių: labai mažos, mažos, vidutinės ir didelės įmonės)</t>
  </si>
  <si>
    <r>
      <t>11.1.2 To promote Lithuania’s innovation ecosystem by developing open-access experimentation, prototyping, and testing infrastructure for defense and security industry companie</t>
    </r>
    <r>
      <rPr>
        <b/>
        <i/>
        <sz val="11"/>
        <rFont val="Calibri"/>
        <family val="2"/>
        <charset val="186"/>
        <scheme val="minor"/>
      </rPr>
      <t xml:space="preserve">
</t>
    </r>
    <r>
      <rPr>
        <sz val="11"/>
        <rFont val="Calibri"/>
        <family val="2"/>
        <charset val="186"/>
        <scheme val="minor"/>
      </rPr>
      <t>(Skatinti Lietuvos inovacijų ekosistemą, išvystant gynybos ir saugumo pramonės įmonėms skirtą viešos prieigos eksperimentavimo, prototipavimo ir bandymų infrastruktūrą)</t>
    </r>
  </si>
  <si>
    <r>
      <t xml:space="preserve">11.1.3 To promote innovation collaboration partnerships in the field of defense and security
</t>
    </r>
    <r>
      <rPr>
        <sz val="11"/>
        <rFont val="Calibri"/>
        <family val="2"/>
        <charset val="186"/>
        <scheme val="minor"/>
      </rPr>
      <t>(Skatinti inovacijų bendradarbiavimo partnerystės veiklas gynybos ir saugumo srityje)</t>
    </r>
  </si>
  <si>
    <r>
      <t xml:space="preserve">11.1.4 To promote investment in new ammunition production capacity, strengthen the capabilities of the defense and security industries, and ensure national and regional security </t>
    </r>
    <r>
      <rPr>
        <sz val="11"/>
        <rFont val="Calibri"/>
        <family val="2"/>
        <charset val="186"/>
        <scheme val="minor"/>
      </rPr>
      <t>(Skatinti investicijas į naujus amunicijos gamybos pajėgumus, didinti gynybos ir saugumo pramonės pajėgumus bei užtikrinti nacionalinį ir viso regiono saugumą)</t>
    </r>
  </si>
  <si>
    <r>
      <rPr>
        <b/>
        <sz val="11"/>
        <rFont val="Calibri"/>
        <family val="2"/>
        <charset val="186"/>
        <scheme val="minor"/>
      </rPr>
      <t>194</t>
    </r>
    <r>
      <rPr>
        <sz val="11"/>
        <rFont val="Calibri"/>
        <family val="2"/>
        <scheme val="minor"/>
      </rPr>
      <t xml:space="preserve"> Productive investment in large firms linked to defence and dual use technology
(Produktyvios investicijos į dideles įmones, susijusias su gynybos ir dvejopo naudojimo technologijomis)
</t>
    </r>
  </si>
  <si>
    <t>RCR01</t>
  </si>
  <si>
    <t>Jobs created in supported entities (Paramą gavusiuose subjektuose sukurtos darbo vietos)</t>
  </si>
  <si>
    <t>enterprses</t>
  </si>
  <si>
    <t>Field</t>
  </si>
  <si>
    <t>Indicator metadata</t>
  </si>
  <si>
    <t>Measurement unit</t>
  </si>
  <si>
    <t>Type of indicator</t>
  </si>
  <si>
    <t>&gt;0</t>
  </si>
  <si>
    <t>Policy objective</t>
  </si>
  <si>
    <t>Specific objective</t>
  </si>
  <si>
    <t>Definition and concepts</t>
  </si>
  <si>
    <t>Data collection</t>
  </si>
  <si>
    <t>Time measurement achieved</t>
  </si>
  <si>
    <t>Aggregation issues</t>
  </si>
  <si>
    <t>Reporting</t>
  </si>
  <si>
    <t>References</t>
  </si>
  <si>
    <t>Corresponding corporate indicator</t>
  </si>
  <si>
    <t>Notes</t>
  </si>
  <si>
    <t>R.S.</t>
  </si>
  <si>
    <t>result</t>
  </si>
  <si>
    <t>not required</t>
  </si>
  <si>
    <t>Not required. Specific result indicator</t>
  </si>
  <si>
    <t>Examples</t>
  </si>
  <si>
    <t>The monitoring indicator measures the number of implemented innovative public procurements.
Innovative public procurement is understood as defined in Article 2(8) of the Law on Technology and Innovation.
An innovative public procurement is considered implemented when a contract is signed between the contracting authority or contracting entity and the supplier (the winner of the innovative public procurement).
The contracting authority or contracting entity is the project promoter or partner(s), when the project is implemented in partnership, or another entity that is a legal person having subordination links with the project promoter or partner(s) and/or operates in the same sector as the project promoter or project partner(s).
The implementation of innovative public procurement is understood as the acquisition by the contracting authority or contracting entity of a prototype or a commercialized version of a pilot batch created during pre-commercial procurement and/or the acquisition of a product necessary for the functioning or use of a prototype or pilot batch, or the acquisition of another product that solves the problem addressed by the pre-commercial procurement.</t>
  </si>
  <si>
    <t>Defence industry</t>
  </si>
  <si>
    <t>Enhancing industrial capacities to foster defence capabilities, prioritising capabilities of a dual-use nature</t>
  </si>
  <si>
    <t xml:space="preserve">The monitoring indicator is considered achieved when the project promoter, at the end of project implementation and within three years after the completion of project activities, either itself or upon receipt from another contracting authority or contracting entity, submits the contracts of implemented innovative public procurements signed with suppliers (winners of innovative public procurements).
</t>
  </si>
  <si>
    <r>
      <t xml:space="preserve">11.1.1 To increase companies’ capacity to invest in the development and advancement of innovative products for the defense and security sector
</t>
    </r>
    <r>
      <rPr>
        <sz val="11"/>
        <rFont val="Calibri"/>
        <family val="2"/>
        <charset val="186"/>
        <scheme val="minor"/>
      </rPr>
      <t>(Didinti įmonių pajėgumus investuoti į inovatyvių produktų, skirtų gynybos ir saugumo sektoriui, kūrimą ir vystymą)</t>
    </r>
  </si>
  <si>
    <r>
      <rPr>
        <b/>
        <sz val="11"/>
        <rFont val="Calibri"/>
        <family val="2"/>
        <charset val="186"/>
        <scheme val="minor"/>
      </rPr>
      <t>194</t>
    </r>
    <r>
      <rPr>
        <sz val="11"/>
        <rFont val="Calibri"/>
        <family val="2"/>
        <charset val="186"/>
        <scheme val="minor"/>
      </rPr>
      <t xml:space="preserve"> Productive investment in large firms linked to defence and dual use technology
(Produktyvios investicijos į dideles įmones, susijusias su gynybos ir dvejopo naudojimo technologijomis)</t>
    </r>
  </si>
  <si>
    <t>Counting removed at the level of the specific objective</t>
  </si>
  <si>
    <t>According to the experience of 2014-2020, it is assumed that 60 % of the supported enterprises will be unique.</t>
  </si>
  <si>
    <t>According to the experience of 2014-2020, it is assumed that 65 % of the supported enterprises will be unique.</t>
  </si>
  <si>
    <t>An innovative public procurement has been implemented (Įvykdytas inovatyvus viešasis pirkimas)</t>
  </si>
  <si>
    <t xml:space="preserve">Rule 1: Reporting by specific objective
Forecast for selected projects and achieved values, both cumulative to date (CPR Annex VII, Table 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</si>
</sst>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 _€_-;\-* #,##0.00\ _€_-;_-* &quot;-&quot;??\ _€_-;_-@_-"/>
    <numFmt numFmtId="165" formatCode="#,##0.0"/>
  </numFmts>
  <fonts count="16" x14ac:knownFonts="1">
    <font>
      <sz val="11"/>
      <color theme="1"/>
      <name val="Calibri"/>
      <family val="2"/>
      <scheme val="minor"/>
    </font>
    <font>
      <b/>
      <sz val="11"/>
      <color theme="1"/>
      <name val="Calibri"/>
      <family val="2"/>
      <charset val="186"/>
      <scheme val="minor"/>
    </font>
    <font>
      <b/>
      <sz val="11"/>
      <name val="Calibri"/>
      <family val="2"/>
      <charset val="186"/>
      <scheme val="minor"/>
    </font>
    <font>
      <sz val="11"/>
      <name val="Calibri"/>
      <family val="2"/>
      <charset val="186"/>
      <scheme val="minor"/>
    </font>
    <font>
      <sz val="11"/>
      <name val="Calibri"/>
      <family val="2"/>
      <scheme val="minor"/>
    </font>
    <font>
      <sz val="11"/>
      <color theme="1"/>
      <name val="Calibri"/>
      <family val="2"/>
      <scheme val="minor"/>
    </font>
    <font>
      <sz val="8"/>
      <name val="Calibri"/>
      <family val="2"/>
      <scheme val="minor"/>
    </font>
    <font>
      <sz val="11"/>
      <color rgb="FFFF0000"/>
      <name val="Calibri"/>
      <family val="2"/>
      <scheme val="minor"/>
    </font>
    <font>
      <b/>
      <i/>
      <sz val="11"/>
      <name val="Calibri"/>
      <family val="2"/>
      <charset val="186"/>
      <scheme val="minor"/>
    </font>
    <font>
      <b/>
      <sz val="11"/>
      <name val="Calibri"/>
      <family val="2"/>
      <scheme val="minor"/>
    </font>
    <font>
      <sz val="11"/>
      <name val="Calibri"/>
      <family val="2"/>
    </font>
    <font>
      <b/>
      <sz val="11"/>
      <color theme="1"/>
      <name val="Calibri"/>
      <family val="2"/>
      <scheme val="minor"/>
    </font>
    <font>
      <sz val="11"/>
      <color rgb="FF0070C0"/>
      <name val="Calibri"/>
      <family val="2"/>
      <scheme val="minor"/>
    </font>
    <font>
      <sz val="10"/>
      <color theme="1"/>
      <name val="Calibri"/>
      <family val="2"/>
      <scheme val="minor"/>
    </font>
    <font>
      <sz val="10"/>
      <name val="Calibri"/>
      <family val="2"/>
      <scheme val="minor"/>
    </font>
    <font>
      <sz val="10"/>
      <color rgb="FF0070C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s>
  <cellStyleXfs count="6">
    <xf numFmtId="0" fontId="0" fillId="0" borderId="0"/>
    <xf numFmtId="0" fontId="5" fillId="0" borderId="0"/>
    <xf numFmtId="43" fontId="5" fillId="0" borderId="0" applyFont="0" applyFill="0" applyBorder="0" applyAlignment="0" applyProtection="0"/>
    <xf numFmtId="0" fontId="5" fillId="0" borderId="0"/>
    <xf numFmtId="164" fontId="5" fillId="0" borderId="0" applyFont="0" applyFill="0" applyBorder="0" applyAlignment="0" applyProtection="0"/>
    <xf numFmtId="43" fontId="5" fillId="0" borderId="0" applyFont="0" applyFill="0" applyBorder="0" applyAlignment="0" applyProtection="0"/>
  </cellStyleXfs>
  <cellXfs count="157">
    <xf numFmtId="0" fontId="0" fillId="0" borderId="0" xfId="0"/>
    <xf numFmtId="0" fontId="0" fillId="0" borderId="0" xfId="0" applyAlignment="1">
      <alignment vertical="top"/>
    </xf>
    <xf numFmtId="0" fontId="4" fillId="0" borderId="0" xfId="0" applyFont="1"/>
    <xf numFmtId="0" fontId="2" fillId="0" borderId="9" xfId="0" applyFont="1" applyBorder="1" applyAlignment="1">
      <alignment vertical="top" wrapText="1"/>
    </xf>
    <xf numFmtId="0" fontId="1" fillId="0" borderId="7" xfId="0" applyFont="1" applyBorder="1" applyAlignment="1">
      <alignment vertical="top"/>
    </xf>
    <xf numFmtId="0" fontId="0" fillId="0" borderId="0" xfId="0" applyAlignment="1">
      <alignment horizontal="center" vertical="center"/>
    </xf>
    <xf numFmtId="0" fontId="4" fillId="0" borderId="0" xfId="0" applyFont="1" applyAlignment="1">
      <alignment horizontal="center" vertical="center"/>
    </xf>
    <xf numFmtId="0" fontId="1" fillId="0" borderId="9" xfId="0" applyFont="1" applyBorder="1" applyAlignment="1">
      <alignment vertical="top" wrapText="1"/>
    </xf>
    <xf numFmtId="0" fontId="9" fillId="0" borderId="7" xfId="0" applyFont="1" applyBorder="1" applyAlignment="1">
      <alignment horizontal="center" vertical="top" wrapText="1"/>
    </xf>
    <xf numFmtId="0" fontId="9" fillId="0" borderId="7" xfId="0" applyFont="1" applyBorder="1" applyAlignment="1">
      <alignment horizontal="center" vertical="center"/>
    </xf>
    <xf numFmtId="0" fontId="1" fillId="0" borderId="7" xfId="0" applyFont="1" applyBorder="1" applyAlignment="1">
      <alignment vertical="top" wrapText="1"/>
    </xf>
    <xf numFmtId="3" fontId="4" fillId="0" borderId="0" xfId="0" applyNumberFormat="1" applyFont="1" applyAlignment="1">
      <alignment horizontal="center" vertical="center"/>
    </xf>
    <xf numFmtId="3" fontId="4" fillId="0" borderId="0" xfId="0" applyNumberFormat="1" applyFont="1"/>
    <xf numFmtId="0" fontId="3" fillId="0" borderId="0" xfId="0" applyFont="1" applyAlignment="1">
      <alignment horizontal="center" vertical="center" wrapText="1"/>
    </xf>
    <xf numFmtId="3" fontId="7" fillId="0" borderId="0" xfId="0" applyNumberFormat="1" applyFont="1" applyAlignment="1">
      <alignment horizontal="center" vertical="center" wrapText="1"/>
    </xf>
    <xf numFmtId="0" fontId="4" fillId="0" borderId="0" xfId="0" applyFont="1" applyAlignment="1">
      <alignment horizontal="center" vertical="center" wrapText="1"/>
    </xf>
    <xf numFmtId="0" fontId="10" fillId="0" borderId="0" xfId="0" applyFont="1" applyAlignment="1">
      <alignment horizontal="center" vertical="center" wrapText="1"/>
    </xf>
    <xf numFmtId="3" fontId="3" fillId="0" borderId="0" xfId="0" applyNumberFormat="1" applyFont="1" applyAlignment="1">
      <alignment horizontal="center" vertical="center" wrapText="1"/>
    </xf>
    <xf numFmtId="0" fontId="3" fillId="0" borderId="0" xfId="0" applyFont="1" applyAlignment="1">
      <alignment horizontal="center" vertical="center"/>
    </xf>
    <xf numFmtId="4" fontId="3" fillId="0" borderId="0" xfId="0" applyNumberFormat="1" applyFont="1" applyAlignment="1">
      <alignment horizontal="center" vertical="center" wrapText="1"/>
    </xf>
    <xf numFmtId="0" fontId="4" fillId="0" borderId="0" xfId="0" applyFont="1" applyAlignment="1">
      <alignment vertical="center" wrapText="1"/>
    </xf>
    <xf numFmtId="3" fontId="2" fillId="0" borderId="0" xfId="0" applyNumberFormat="1" applyFont="1" applyAlignment="1">
      <alignment horizontal="center" vertical="center"/>
    </xf>
    <xf numFmtId="3" fontId="0" fillId="0" borderId="0" xfId="0" applyNumberFormat="1" applyAlignment="1">
      <alignment horizontal="center" vertical="center"/>
    </xf>
    <xf numFmtId="165" fontId="4" fillId="0" borderId="0" xfId="0" applyNumberFormat="1" applyFont="1" applyAlignment="1">
      <alignment horizontal="center" vertical="center"/>
    </xf>
    <xf numFmtId="0" fontId="0" fillId="0" borderId="0" xfId="0" applyAlignment="1">
      <alignment horizontal="center" vertical="center" wrapText="1"/>
    </xf>
    <xf numFmtId="4" fontId="0" fillId="0" borderId="0" xfId="0" applyNumberFormat="1" applyAlignment="1">
      <alignment horizontal="center" vertical="center"/>
    </xf>
    <xf numFmtId="0" fontId="4" fillId="0" borderId="0" xfId="0" applyFont="1" applyAlignment="1">
      <alignment vertical="top"/>
    </xf>
    <xf numFmtId="4" fontId="4" fillId="0" borderId="0" xfId="0" applyNumberFormat="1" applyFont="1" applyAlignment="1">
      <alignment horizontal="center" vertical="center"/>
    </xf>
    <xf numFmtId="49" fontId="2" fillId="0" borderId="0" xfId="0" applyNumberFormat="1" applyFont="1" applyAlignment="1">
      <alignment horizontal="center" vertical="top" wrapText="1"/>
    </xf>
    <xf numFmtId="49" fontId="2" fillId="0" borderId="0" xfId="0" applyNumberFormat="1" applyFont="1" applyAlignment="1">
      <alignment horizontal="center" vertical="center" wrapText="1"/>
    </xf>
    <xf numFmtId="49" fontId="0" fillId="0" borderId="0" xfId="0" applyNumberFormat="1" applyAlignment="1">
      <alignment horizontal="center" vertical="center" wrapText="1"/>
    </xf>
    <xf numFmtId="0" fontId="9" fillId="2" borderId="1" xfId="0" applyFont="1" applyFill="1" applyBorder="1" applyAlignment="1">
      <alignment horizontal="center" vertical="center" wrapText="1"/>
    </xf>
    <xf numFmtId="0" fontId="9" fillId="2" borderId="3" xfId="0" applyFont="1" applyFill="1" applyBorder="1" applyAlignment="1">
      <alignment horizontal="center" vertical="center" wrapText="1"/>
    </xf>
    <xf numFmtId="49" fontId="1" fillId="0" borderId="0" xfId="0" applyNumberFormat="1" applyFont="1" applyAlignment="1">
      <alignment horizontal="center" vertical="center" wrapText="1"/>
    </xf>
    <xf numFmtId="3"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1" fontId="4" fillId="2" borderId="1" xfId="0" applyNumberFormat="1" applyFont="1" applyFill="1" applyBorder="1" applyAlignment="1">
      <alignment horizontal="center" vertical="center"/>
    </xf>
    <xf numFmtId="1" fontId="4" fillId="2" borderId="3" xfId="0" applyNumberFormat="1" applyFont="1" applyFill="1" applyBorder="1" applyAlignment="1">
      <alignment horizontal="center" vertical="center"/>
    </xf>
    <xf numFmtId="3" fontId="4" fillId="2" borderId="1" xfId="0" applyNumberFormat="1" applyFont="1" applyFill="1" applyBorder="1" applyAlignment="1">
      <alignment horizontal="center" vertical="center" wrapText="1"/>
    </xf>
    <xf numFmtId="3" fontId="4" fillId="2" borderId="3" xfId="0" applyNumberFormat="1"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8" xfId="0" applyFont="1" applyFill="1" applyBorder="1" applyAlignment="1">
      <alignment horizontal="center" vertical="center"/>
    </xf>
    <xf numFmtId="3" fontId="4" fillId="2" borderId="8" xfId="0" applyNumberFormat="1" applyFont="1" applyFill="1" applyBorder="1" applyAlignment="1">
      <alignment horizontal="center" vertical="center"/>
    </xf>
    <xf numFmtId="3" fontId="4" fillId="2" borderId="8"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4" fillId="2" borderId="0" xfId="0" applyFont="1" applyFill="1"/>
    <xf numFmtId="0" fontId="12" fillId="2" borderId="1" xfId="0" applyFont="1" applyFill="1" applyBorder="1" applyAlignment="1">
      <alignment horizontal="left" vertical="center"/>
    </xf>
    <xf numFmtId="0" fontId="9" fillId="2" borderId="1" xfId="0" applyFont="1" applyFill="1" applyBorder="1" applyAlignment="1">
      <alignment horizontal="center" vertical="center"/>
    </xf>
    <xf numFmtId="0" fontId="9" fillId="2" borderId="1" xfId="0" applyFont="1" applyFill="1" applyBorder="1" applyAlignment="1">
      <alignment vertical="center" wrapText="1"/>
    </xf>
    <xf numFmtId="1" fontId="4" fillId="0" borderId="0" xfId="0" applyNumberFormat="1" applyFont="1"/>
    <xf numFmtId="0" fontId="0" fillId="2" borderId="1" xfId="0" applyFill="1" applyBorder="1" applyAlignment="1">
      <alignment vertical="top" wrapText="1"/>
    </xf>
    <xf numFmtId="3" fontId="4" fillId="2" borderId="6" xfId="0" applyNumberFormat="1" applyFont="1" applyFill="1" applyBorder="1" applyAlignment="1">
      <alignment horizontal="center" vertical="center"/>
    </xf>
    <xf numFmtId="3" fontId="4" fillId="2" borderId="12" xfId="0" applyNumberFormat="1"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6" xfId="0" applyFont="1" applyFill="1" applyBorder="1" applyAlignment="1">
      <alignment horizontal="center" vertical="center"/>
    </xf>
    <xf numFmtId="0" fontId="4" fillId="2" borderId="12" xfId="0" applyFont="1" applyFill="1" applyBorder="1" applyAlignment="1">
      <alignment horizontal="center" vertical="center"/>
    </xf>
    <xf numFmtId="1" fontId="4" fillId="2" borderId="12" xfId="0" applyNumberFormat="1" applyFont="1" applyFill="1" applyBorder="1" applyAlignment="1">
      <alignment horizontal="center" vertical="center"/>
    </xf>
    <xf numFmtId="3" fontId="4" fillId="2" borderId="6" xfId="0" applyNumberFormat="1"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3" fontId="4" fillId="2" borderId="10" xfId="0" applyNumberFormat="1"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7" xfId="0" applyFont="1" applyFill="1" applyBorder="1" applyAlignment="1">
      <alignment horizontal="center" vertical="center" wrapText="1"/>
    </xf>
    <xf numFmtId="3" fontId="4" fillId="2" borderId="7" xfId="0" applyNumberFormat="1" applyFont="1" applyFill="1" applyBorder="1" applyAlignment="1">
      <alignment horizontal="center" vertical="center" wrapText="1"/>
    </xf>
    <xf numFmtId="3" fontId="4" fillId="2" borderId="2" xfId="0" applyNumberFormat="1" applyFont="1" applyFill="1" applyBorder="1" applyAlignment="1">
      <alignment horizontal="center" vertical="center" wrapText="1"/>
    </xf>
    <xf numFmtId="3" fontId="4" fillId="2" borderId="7" xfId="0" applyNumberFormat="1" applyFont="1" applyFill="1" applyBorder="1" applyAlignment="1">
      <alignment horizontal="center" vertical="center"/>
    </xf>
    <xf numFmtId="0" fontId="9" fillId="0" borderId="0" xfId="0" applyFont="1" applyAlignment="1">
      <alignment vertical="center" wrapText="1"/>
    </xf>
    <xf numFmtId="0" fontId="13" fillId="0" borderId="1" xfId="0" applyFont="1" applyBorder="1" applyAlignment="1">
      <alignment horizontal="center" vertical="top"/>
    </xf>
    <xf numFmtId="0" fontId="13" fillId="0" borderId="1" xfId="0" applyFont="1" applyBorder="1" applyAlignment="1">
      <alignment horizontal="center" vertical="top" wrapText="1"/>
    </xf>
    <xf numFmtId="0" fontId="13" fillId="0" borderId="0" xfId="0" applyFont="1"/>
    <xf numFmtId="0" fontId="13" fillId="0" borderId="1" xfId="0" applyFont="1" applyBorder="1" applyAlignment="1">
      <alignment horizontal="left" vertical="top"/>
    </xf>
    <xf numFmtId="0" fontId="14" fillId="0" borderId="1" xfId="0" applyFont="1" applyBorder="1" applyAlignment="1">
      <alignment horizontal="left" vertical="top" wrapText="1"/>
    </xf>
    <xf numFmtId="0" fontId="14" fillId="2" borderId="1" xfId="0" applyFont="1" applyFill="1" applyBorder="1" applyAlignment="1">
      <alignment horizontal="left" vertical="top" wrapText="1"/>
    </xf>
    <xf numFmtId="0" fontId="14" fillId="0" borderId="1" xfId="0" applyFont="1" applyBorder="1" applyAlignment="1">
      <alignment horizontal="left" vertical="top"/>
    </xf>
    <xf numFmtId="0" fontId="15" fillId="0" borderId="1" xfId="0" applyFont="1" applyBorder="1" applyAlignment="1">
      <alignment horizontal="left" vertical="top"/>
    </xf>
    <xf numFmtId="0" fontId="15" fillId="0" borderId="1" xfId="0" applyFont="1" applyBorder="1" applyAlignment="1">
      <alignment horizontal="left" vertical="top" wrapText="1"/>
    </xf>
    <xf numFmtId="0" fontId="15" fillId="0" borderId="0" xfId="0" applyFont="1"/>
    <xf numFmtId="0" fontId="14" fillId="0" borderId="1" xfId="0" applyFont="1" applyBorder="1"/>
    <xf numFmtId="0" fontId="14" fillId="2" borderId="1" xfId="0" applyFont="1" applyFill="1" applyBorder="1" applyAlignment="1">
      <alignment horizontal="left" vertical="top"/>
    </xf>
    <xf numFmtId="0" fontId="12" fillId="0" borderId="0" xfId="0" applyFont="1" applyAlignment="1">
      <alignment horizontal="left" vertical="center" wrapText="1"/>
    </xf>
    <xf numFmtId="0" fontId="12" fillId="0" borderId="0" xfId="0" applyFont="1" applyAlignment="1">
      <alignment horizontal="left" vertical="center"/>
    </xf>
    <xf numFmtId="0" fontId="12" fillId="0" borderId="0" xfId="0" applyFont="1" applyAlignment="1">
      <alignment horizontal="center" vertical="center"/>
    </xf>
    <xf numFmtId="0" fontId="1" fillId="0" borderId="0" xfId="0" applyFont="1" applyAlignment="1">
      <alignment vertical="center"/>
    </xf>
    <xf numFmtId="1" fontId="0" fillId="0" borderId="12" xfId="0" applyNumberFormat="1" applyBorder="1" applyAlignment="1">
      <alignment horizontal="center" vertical="center"/>
    </xf>
    <xf numFmtId="1" fontId="0" fillId="0" borderId="1" xfId="0" applyNumberFormat="1" applyBorder="1" applyAlignment="1">
      <alignment horizontal="center" vertical="center"/>
    </xf>
    <xf numFmtId="1" fontId="0" fillId="0" borderId="6" xfId="0" applyNumberFormat="1" applyBorder="1" applyAlignment="1">
      <alignment horizontal="center" vertical="center"/>
    </xf>
    <xf numFmtId="3" fontId="0" fillId="0" borderId="1" xfId="0" applyNumberFormat="1" applyBorder="1" applyAlignment="1">
      <alignment horizontal="center" vertical="center"/>
    </xf>
    <xf numFmtId="3" fontId="0" fillId="0" borderId="2" xfId="0" applyNumberFormat="1" applyBorder="1" applyAlignment="1">
      <alignment horizontal="center" vertical="center" wrapText="1"/>
    </xf>
    <xf numFmtId="3" fontId="0" fillId="0" borderId="7" xfId="0" applyNumberFormat="1" applyBorder="1" applyAlignment="1">
      <alignment horizontal="center" vertical="center" wrapText="1"/>
    </xf>
    <xf numFmtId="3" fontId="0" fillId="0" borderId="1" xfId="0" applyNumberFormat="1" applyBorder="1" applyAlignment="1">
      <alignment horizontal="center" vertical="center" wrapText="1"/>
    </xf>
    <xf numFmtId="1" fontId="0" fillId="0" borderId="8" xfId="0" applyNumberFormat="1" applyBorder="1" applyAlignment="1">
      <alignment horizontal="center" vertical="center"/>
    </xf>
    <xf numFmtId="3" fontId="0" fillId="0" borderId="8" xfId="0" applyNumberFormat="1" applyBorder="1" applyAlignment="1">
      <alignment horizontal="center" vertical="center"/>
    </xf>
    <xf numFmtId="1" fontId="0" fillId="0" borderId="7" xfId="0" applyNumberFormat="1" applyBorder="1" applyAlignment="1">
      <alignment horizontal="center" vertical="center"/>
    </xf>
    <xf numFmtId="1" fontId="0" fillId="0" borderId="2" xfId="0" applyNumberFormat="1" applyBorder="1" applyAlignment="1">
      <alignment horizontal="center" vertical="center"/>
    </xf>
    <xf numFmtId="1" fontId="4" fillId="3" borderId="1" xfId="0" applyNumberFormat="1" applyFont="1" applyFill="1" applyBorder="1" applyAlignment="1">
      <alignment horizontal="center" vertical="center" wrapText="1"/>
    </xf>
    <xf numFmtId="1" fontId="4" fillId="3" borderId="1" xfId="0" applyNumberFormat="1" applyFont="1" applyFill="1" applyBorder="1" applyAlignment="1">
      <alignment horizontal="center" vertical="center"/>
    </xf>
    <xf numFmtId="0" fontId="1" fillId="0" borderId="5" xfId="0" applyFont="1" applyBorder="1" applyAlignment="1">
      <alignment horizontal="center" vertical="top" wrapText="1"/>
    </xf>
    <xf numFmtId="0" fontId="1" fillId="0" borderId="4" xfId="0" applyFont="1" applyBorder="1" applyAlignment="1">
      <alignment horizontal="center" vertical="top" wrapText="1"/>
    </xf>
    <xf numFmtId="0" fontId="1" fillId="0" borderId="14" xfId="0" applyFont="1" applyBorder="1" applyAlignment="1">
      <alignment horizontal="center" vertical="top" wrapText="1"/>
    </xf>
    <xf numFmtId="0" fontId="1" fillId="0" borderId="15" xfId="0" applyFont="1" applyBorder="1" applyAlignment="1">
      <alignment horizontal="center" vertical="top" wrapText="1"/>
    </xf>
    <xf numFmtId="0" fontId="4" fillId="2" borderId="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8" xfId="0" applyFont="1" applyFill="1" applyBorder="1" applyAlignment="1">
      <alignment horizontal="center" vertical="center"/>
    </xf>
    <xf numFmtId="3" fontId="4" fillId="2" borderId="2" xfId="0" applyNumberFormat="1" applyFont="1" applyFill="1" applyBorder="1" applyAlignment="1">
      <alignment horizontal="center" vertical="center"/>
    </xf>
    <xf numFmtId="0" fontId="0" fillId="2" borderId="6" xfId="0" applyFill="1" applyBorder="1" applyAlignment="1">
      <alignment horizontal="center" vertical="center"/>
    </xf>
    <xf numFmtId="0" fontId="0" fillId="2" borderId="4" xfId="0" applyFill="1" applyBorder="1" applyAlignment="1">
      <alignment horizontal="center" vertical="center"/>
    </xf>
    <xf numFmtId="0" fontId="4" fillId="2" borderId="2" xfId="0" applyFont="1" applyFill="1" applyBorder="1" applyAlignment="1">
      <alignment horizontal="center" vertical="center" wrapText="1"/>
    </xf>
    <xf numFmtId="3" fontId="4" fillId="2" borderId="6" xfId="0" applyNumberFormat="1" applyFont="1" applyFill="1" applyBorder="1" applyAlignment="1">
      <alignment horizontal="center" vertical="center"/>
    </xf>
    <xf numFmtId="3" fontId="4" fillId="2" borderId="5" xfId="0" applyNumberFormat="1" applyFont="1" applyFill="1" applyBorder="1" applyAlignment="1">
      <alignment horizontal="center" vertical="center" wrapText="1"/>
    </xf>
    <xf numFmtId="3" fontId="4" fillId="2" borderId="6" xfId="0" applyNumberFormat="1" applyFont="1" applyFill="1" applyBorder="1" applyAlignment="1">
      <alignment horizontal="center" vertical="center" wrapText="1"/>
    </xf>
    <xf numFmtId="0" fontId="0" fillId="2" borderId="6" xfId="0" applyFill="1" applyBorder="1" applyAlignment="1">
      <alignment horizontal="center" vertical="center" wrapText="1"/>
    </xf>
    <xf numFmtId="3" fontId="4" fillId="2" borderId="5" xfId="0" applyNumberFormat="1" applyFont="1" applyFill="1" applyBorder="1" applyAlignment="1">
      <alignment horizontal="center" vertical="center"/>
    </xf>
    <xf numFmtId="3" fontId="4" fillId="2" borderId="8" xfId="0" applyNumberFormat="1" applyFont="1" applyFill="1" applyBorder="1" applyAlignment="1">
      <alignment horizontal="center" vertical="center"/>
    </xf>
    <xf numFmtId="0" fontId="1" fillId="0" borderId="0" xfId="0" applyFont="1" applyAlignment="1">
      <alignment horizontal="left" vertical="top" wrapText="1"/>
    </xf>
    <xf numFmtId="49" fontId="2" fillId="2" borderId="18" xfId="0" applyNumberFormat="1" applyFont="1" applyFill="1" applyBorder="1" applyAlignment="1">
      <alignment horizontal="center" vertical="center" wrapText="1"/>
    </xf>
    <xf numFmtId="49" fontId="2" fillId="2" borderId="20" xfId="0" applyNumberFormat="1" applyFont="1" applyFill="1" applyBorder="1" applyAlignment="1">
      <alignment horizontal="center" vertical="center" wrapText="1"/>
    </xf>
    <xf numFmtId="49" fontId="2" fillId="2" borderId="26" xfId="0" applyNumberFormat="1"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 fillId="0" borderId="13" xfId="0" applyFont="1" applyBorder="1" applyAlignment="1">
      <alignment horizontal="left" vertical="top" wrapText="1"/>
    </xf>
    <xf numFmtId="0" fontId="1" fillId="0" borderId="16" xfId="0" applyFont="1" applyBorder="1" applyAlignment="1">
      <alignment horizontal="left" vertical="top" wrapText="1"/>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0" fontId="11" fillId="0" borderId="0" xfId="0" applyFont="1" applyAlignment="1">
      <alignment vertical="top" wrapText="1"/>
    </xf>
    <xf numFmtId="0" fontId="0" fillId="2" borderId="8" xfId="0" applyFill="1" applyBorder="1" applyAlignment="1">
      <alignment horizontal="center" vertical="center" wrapText="1"/>
    </xf>
    <xf numFmtId="0" fontId="9" fillId="0" borderId="12" xfId="0" applyFont="1" applyBorder="1" applyAlignment="1">
      <alignment horizontal="center" vertical="top"/>
    </xf>
    <xf numFmtId="0" fontId="1" fillId="0" borderId="5" xfId="0" applyFont="1" applyBorder="1" applyAlignment="1">
      <alignment horizontal="center" vertical="top"/>
    </xf>
    <xf numFmtId="0" fontId="1" fillId="0" borderId="4" xfId="0" applyFont="1" applyBorder="1" applyAlignment="1">
      <alignment horizontal="center" vertical="top"/>
    </xf>
    <xf numFmtId="0" fontId="9" fillId="0" borderId="5" xfId="0" applyFont="1" applyBorder="1" applyAlignment="1">
      <alignment horizontal="center" vertical="top" wrapText="1"/>
    </xf>
    <xf numFmtId="0" fontId="9" fillId="0" borderId="4" xfId="0" applyFont="1" applyBorder="1" applyAlignment="1">
      <alignment horizontal="center" vertical="top" wrapText="1"/>
    </xf>
    <xf numFmtId="0" fontId="1" fillId="0" borderId="12" xfId="0" applyFont="1" applyBorder="1" applyAlignment="1">
      <alignment horizontal="center" vertical="top" wrapText="1"/>
    </xf>
    <xf numFmtId="49" fontId="2" fillId="2" borderId="21" xfId="0" applyNumberFormat="1" applyFont="1" applyFill="1" applyBorder="1" applyAlignment="1">
      <alignment horizontal="center" vertical="center" wrapText="1"/>
    </xf>
    <xf numFmtId="3" fontId="4" fillId="2" borderId="8"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3" fontId="4" fillId="2" borderId="4" xfId="0" applyNumberFormat="1" applyFont="1" applyFill="1" applyBorder="1" applyAlignment="1">
      <alignment horizontal="center" vertical="center"/>
    </xf>
    <xf numFmtId="0" fontId="1" fillId="0" borderId="28" xfId="0" applyFont="1" applyBorder="1" applyAlignment="1">
      <alignment horizontal="center" vertical="top" wrapText="1"/>
    </xf>
    <xf numFmtId="0" fontId="1" fillId="0" borderId="27" xfId="0" applyFont="1" applyBorder="1" applyAlignment="1">
      <alignment horizontal="center" vertical="top"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4" fillId="2" borderId="22"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cellXfs>
  <cellStyles count="6">
    <cellStyle name="Comma 2" xfId="4" xr:uid="{00000000-0005-0000-0000-000000000000}"/>
    <cellStyle name="Įprastas" xfId="0" builtinId="0"/>
    <cellStyle name="Įprastas 2" xfId="1" xr:uid="{00000000-0005-0000-0000-000002000000}"/>
    <cellStyle name="Kablelis 2" xfId="2" xr:uid="{00000000-0005-0000-0000-000003000000}"/>
    <cellStyle name="Kablelis 2 2" xfId="5" xr:uid="{4AE1255E-3F1F-4B4B-B1F3-B8141D42849A}"/>
    <cellStyle name="Normal 2" xfId="3" xr:uid="{00000000-0005-0000-0000-000004000000}"/>
  </cellStyles>
  <dxfs count="0"/>
  <tableStyles count="0" defaultTableStyle="TableStyleMedium2" defaultPivotStyle="PivotStyleMedium9"/>
  <colors>
    <mruColors>
      <color rgb="FFFFFFCC"/>
      <color rgb="FFCCFF66"/>
      <color rgb="FFFFFF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Q70"/>
  <sheetViews>
    <sheetView tabSelected="1" zoomScale="60" zoomScaleNormal="60" workbookViewId="0">
      <selection activeCell="Q8" sqref="Q8"/>
    </sheetView>
  </sheetViews>
  <sheetFormatPr defaultRowHeight="15" x14ac:dyDescent="0.25"/>
  <cols>
    <col min="1" max="1" width="22.85546875" customWidth="1"/>
    <col min="2" max="2" width="24.5703125" customWidth="1"/>
    <col min="3" max="3" width="16.140625" customWidth="1"/>
    <col min="4" max="4" width="18.140625" customWidth="1"/>
    <col min="5" max="5" width="19.42578125" customWidth="1"/>
    <col min="6" max="6" width="16.85546875" customWidth="1"/>
    <col min="7" max="7" width="18.140625" customWidth="1"/>
    <col min="8" max="8" width="14.85546875" style="2" customWidth="1"/>
    <col min="9" max="9" width="34" style="6" customWidth="1"/>
    <col min="10" max="10" width="19.7109375" customWidth="1"/>
    <col min="11" max="11" width="17.42578125" customWidth="1"/>
    <col min="12" max="12" width="22.85546875" style="2" customWidth="1"/>
    <col min="13" max="13" width="17.5703125" customWidth="1"/>
    <col min="14" max="14" width="11.85546875" customWidth="1"/>
    <col min="15" max="15" width="23.42578125" bestFit="1" customWidth="1"/>
    <col min="16" max="16" width="17.140625" customWidth="1"/>
    <col min="17" max="17" width="14.85546875" customWidth="1"/>
  </cols>
  <sheetData>
    <row r="1" spans="1:17" ht="16.5" customHeight="1" x14ac:dyDescent="0.25">
      <c r="A1" s="121" t="s">
        <v>44</v>
      </c>
      <c r="B1" s="121"/>
      <c r="C1" s="121"/>
      <c r="D1" s="121"/>
      <c r="E1" s="121"/>
      <c r="F1" s="121"/>
      <c r="G1" s="121"/>
      <c r="H1" s="121"/>
    </row>
    <row r="2" spans="1:17" ht="15" customHeight="1" x14ac:dyDescent="0.25">
      <c r="A2" s="133" t="s">
        <v>43</v>
      </c>
      <c r="B2" s="133"/>
      <c r="C2" s="133"/>
      <c r="D2" s="133"/>
      <c r="E2" s="133"/>
      <c r="F2" s="133"/>
      <c r="G2" s="133"/>
      <c r="H2" s="133"/>
      <c r="I2" s="133"/>
      <c r="J2" s="133"/>
      <c r="K2" s="133"/>
      <c r="L2" s="133"/>
      <c r="M2" s="133"/>
      <c r="N2" s="133"/>
      <c r="O2" s="133"/>
      <c r="P2" s="133"/>
      <c r="Q2" s="133"/>
    </row>
    <row r="3" spans="1:17" ht="15.75" thickBot="1" x14ac:dyDescent="0.3">
      <c r="A3" s="1" t="s">
        <v>34</v>
      </c>
      <c r="B3" s="1"/>
    </row>
    <row r="4" spans="1:17" x14ac:dyDescent="0.25">
      <c r="A4" s="129" t="s">
        <v>26</v>
      </c>
      <c r="B4" s="131" t="s">
        <v>0</v>
      </c>
      <c r="C4" s="131" t="s">
        <v>1</v>
      </c>
      <c r="D4" s="140" t="s">
        <v>2</v>
      </c>
      <c r="E4" s="100"/>
      <c r="F4" s="100"/>
      <c r="G4" s="98" t="s">
        <v>27</v>
      </c>
      <c r="H4" s="135" t="s">
        <v>3</v>
      </c>
      <c r="I4" s="135"/>
      <c r="J4" s="98" t="s">
        <v>23</v>
      </c>
      <c r="K4" s="136" t="s">
        <v>4</v>
      </c>
      <c r="L4" s="138" t="s">
        <v>5</v>
      </c>
      <c r="M4" s="100" t="s">
        <v>6</v>
      </c>
      <c r="N4" s="101"/>
      <c r="O4" s="98" t="s">
        <v>7</v>
      </c>
      <c r="P4" s="98" t="s">
        <v>8</v>
      </c>
      <c r="Q4" s="146" t="s">
        <v>9</v>
      </c>
    </row>
    <row r="5" spans="1:17" ht="30.75" thickBot="1" x14ac:dyDescent="0.3">
      <c r="A5" s="130"/>
      <c r="B5" s="132"/>
      <c r="C5" s="132"/>
      <c r="D5" s="10" t="s">
        <v>10</v>
      </c>
      <c r="E5" s="7" t="s">
        <v>11</v>
      </c>
      <c r="F5" s="3" t="s">
        <v>12</v>
      </c>
      <c r="G5" s="99"/>
      <c r="H5" s="8" t="s">
        <v>13</v>
      </c>
      <c r="I5" s="9" t="s">
        <v>14</v>
      </c>
      <c r="J5" s="99"/>
      <c r="K5" s="137"/>
      <c r="L5" s="139"/>
      <c r="M5" s="4" t="s">
        <v>15</v>
      </c>
      <c r="N5" s="4" t="s">
        <v>16</v>
      </c>
      <c r="O5" s="99"/>
      <c r="P5" s="99"/>
      <c r="Q5" s="147"/>
    </row>
    <row r="6" spans="1:17" s="46" customFormat="1" ht="83.25" customHeight="1" x14ac:dyDescent="0.25">
      <c r="A6" s="122" t="s">
        <v>97</v>
      </c>
      <c r="B6" s="115">
        <f>F6</f>
        <v>379744.08421052631</v>
      </c>
      <c r="C6" s="115">
        <v>360756.88</v>
      </c>
      <c r="D6" s="125" t="s">
        <v>98</v>
      </c>
      <c r="E6" s="115">
        <f>C6/95*5</f>
        <v>18987.204210526317</v>
      </c>
      <c r="F6" s="115">
        <f>C6+E6</f>
        <v>379744.08421052631</v>
      </c>
      <c r="G6" s="115">
        <f>F6</f>
        <v>379744.08421052631</v>
      </c>
      <c r="H6" s="53" t="s">
        <v>28</v>
      </c>
      <c r="I6" s="54" t="s">
        <v>65</v>
      </c>
      <c r="J6" s="107" t="s">
        <v>35</v>
      </c>
      <c r="K6" s="103" t="s">
        <v>36</v>
      </c>
      <c r="L6" s="56" t="s">
        <v>18</v>
      </c>
      <c r="M6" s="56">
        <v>0</v>
      </c>
      <c r="N6" s="56" t="s">
        <v>17</v>
      </c>
      <c r="O6" s="56">
        <v>0</v>
      </c>
      <c r="P6" s="85">
        <f>P7</f>
        <v>1</v>
      </c>
      <c r="Q6" s="148" t="s">
        <v>29</v>
      </c>
    </row>
    <row r="7" spans="1:17" s="46" customFormat="1" ht="51.75" customHeight="1" x14ac:dyDescent="0.25">
      <c r="A7" s="122"/>
      <c r="B7" s="115"/>
      <c r="C7" s="115"/>
      <c r="D7" s="125"/>
      <c r="E7" s="115"/>
      <c r="F7" s="115"/>
      <c r="G7" s="115"/>
      <c r="H7" s="39" t="s">
        <v>31</v>
      </c>
      <c r="I7" s="35" t="s">
        <v>59</v>
      </c>
      <c r="J7" s="118"/>
      <c r="K7" s="103"/>
      <c r="L7" s="42" t="s">
        <v>18</v>
      </c>
      <c r="M7" s="36">
        <v>0</v>
      </c>
      <c r="N7" s="36" t="s">
        <v>17</v>
      </c>
      <c r="O7" s="36">
        <v>0</v>
      </c>
      <c r="P7" s="86">
        <f>P8</f>
        <v>1</v>
      </c>
      <c r="Q7" s="149" t="s">
        <v>30</v>
      </c>
    </row>
    <row r="8" spans="1:17" s="46" customFormat="1" ht="123.75" customHeight="1" x14ac:dyDescent="0.25">
      <c r="A8" s="122"/>
      <c r="B8" s="115"/>
      <c r="C8" s="115"/>
      <c r="D8" s="125"/>
      <c r="E8" s="115"/>
      <c r="F8" s="115"/>
      <c r="G8" s="115"/>
      <c r="H8" s="58" t="s">
        <v>49</v>
      </c>
      <c r="I8" s="59" t="s">
        <v>50</v>
      </c>
      <c r="J8" s="118"/>
      <c r="K8" s="103"/>
      <c r="L8" s="55" t="s">
        <v>18</v>
      </c>
      <c r="M8" s="55">
        <v>0</v>
      </c>
      <c r="N8" s="55" t="s">
        <v>17</v>
      </c>
      <c r="O8" s="55">
        <v>0</v>
      </c>
      <c r="P8" s="87">
        <v>1</v>
      </c>
      <c r="Q8" s="150" t="s">
        <v>29</v>
      </c>
    </row>
    <row r="9" spans="1:17" s="46" customFormat="1" ht="109.5" customHeight="1" x14ac:dyDescent="0.25">
      <c r="A9" s="122"/>
      <c r="B9" s="115"/>
      <c r="C9" s="115"/>
      <c r="D9" s="125"/>
      <c r="E9" s="115"/>
      <c r="F9" s="115"/>
      <c r="G9" s="115"/>
      <c r="H9" s="39" t="s">
        <v>32</v>
      </c>
      <c r="I9" s="35" t="s">
        <v>53</v>
      </c>
      <c r="J9" s="118"/>
      <c r="K9" s="103"/>
      <c r="L9" s="36" t="s">
        <v>39</v>
      </c>
      <c r="M9" s="36">
        <v>0</v>
      </c>
      <c r="N9" s="36">
        <v>2021</v>
      </c>
      <c r="O9" s="36" t="s">
        <v>17</v>
      </c>
      <c r="P9" s="88">
        <v>326399.08</v>
      </c>
      <c r="Q9" s="149" t="s">
        <v>30</v>
      </c>
    </row>
    <row r="10" spans="1:17" s="46" customFormat="1" ht="148.5" customHeight="1" x14ac:dyDescent="0.25">
      <c r="A10" s="122"/>
      <c r="B10" s="115"/>
      <c r="C10" s="115"/>
      <c r="D10" s="125"/>
      <c r="E10" s="115"/>
      <c r="F10" s="115"/>
      <c r="G10" s="115"/>
      <c r="H10" s="60" t="s">
        <v>38</v>
      </c>
      <c r="I10" s="61" t="s">
        <v>51</v>
      </c>
      <c r="J10" s="134"/>
      <c r="K10" s="103"/>
      <c r="L10" s="60" t="s">
        <v>52</v>
      </c>
      <c r="M10" s="60">
        <v>0</v>
      </c>
      <c r="N10" s="60">
        <v>2021</v>
      </c>
      <c r="O10" s="60" t="s">
        <v>17</v>
      </c>
      <c r="P10" s="89">
        <v>1</v>
      </c>
      <c r="Q10" s="151" t="s">
        <v>30</v>
      </c>
    </row>
    <row r="11" spans="1:17" s="46" customFormat="1" ht="80.25" customHeight="1" x14ac:dyDescent="0.25">
      <c r="A11" s="122"/>
      <c r="B11" s="111">
        <f>F11</f>
        <v>666666.66666666674</v>
      </c>
      <c r="C11" s="111">
        <v>400000</v>
      </c>
      <c r="D11" s="125"/>
      <c r="E11" s="111">
        <f>C11/0.6*0.4</f>
        <v>266666.66666666669</v>
      </c>
      <c r="F11" s="111">
        <f>C11+E11</f>
        <v>666666.66666666674</v>
      </c>
      <c r="G11" s="111">
        <f>F11</f>
        <v>666666.66666666674</v>
      </c>
      <c r="H11" s="39" t="s">
        <v>28</v>
      </c>
      <c r="I11" s="35" t="s">
        <v>65</v>
      </c>
      <c r="J11" s="114" t="s">
        <v>37</v>
      </c>
      <c r="K11" s="102" t="s">
        <v>36</v>
      </c>
      <c r="L11" s="36" t="s">
        <v>18</v>
      </c>
      <c r="M11" s="36">
        <v>0</v>
      </c>
      <c r="N11" s="36" t="s">
        <v>17</v>
      </c>
      <c r="O11" s="36">
        <v>0</v>
      </c>
      <c r="P11" s="86">
        <f>P12</f>
        <v>2</v>
      </c>
      <c r="Q11" s="149" t="s">
        <v>29</v>
      </c>
    </row>
    <row r="12" spans="1:17" s="46" customFormat="1" ht="57" customHeight="1" x14ac:dyDescent="0.25">
      <c r="A12" s="122"/>
      <c r="B12" s="115"/>
      <c r="C12" s="115"/>
      <c r="D12" s="125"/>
      <c r="E12" s="115"/>
      <c r="F12" s="115"/>
      <c r="G12" s="115"/>
      <c r="H12" s="39" t="s">
        <v>31</v>
      </c>
      <c r="I12" s="35" t="s">
        <v>59</v>
      </c>
      <c r="J12" s="105"/>
      <c r="K12" s="103"/>
      <c r="L12" s="42" t="s">
        <v>18</v>
      </c>
      <c r="M12" s="36">
        <v>0</v>
      </c>
      <c r="N12" s="36" t="s">
        <v>17</v>
      </c>
      <c r="O12" s="36">
        <v>0</v>
      </c>
      <c r="P12" s="86">
        <f>P13</f>
        <v>2</v>
      </c>
      <c r="Q12" s="149" t="s">
        <v>30</v>
      </c>
    </row>
    <row r="13" spans="1:17" s="46" customFormat="1" ht="129.75" customHeight="1" x14ac:dyDescent="0.25">
      <c r="A13" s="122"/>
      <c r="B13" s="115"/>
      <c r="C13" s="115"/>
      <c r="D13" s="125"/>
      <c r="E13" s="115"/>
      <c r="F13" s="115"/>
      <c r="G13" s="115"/>
      <c r="H13" s="39" t="s">
        <v>49</v>
      </c>
      <c r="I13" s="35" t="s">
        <v>50</v>
      </c>
      <c r="J13" s="105"/>
      <c r="K13" s="103"/>
      <c r="L13" s="36" t="s">
        <v>18</v>
      </c>
      <c r="M13" s="36">
        <v>0</v>
      </c>
      <c r="N13" s="36" t="s">
        <v>17</v>
      </c>
      <c r="O13" s="36">
        <v>0</v>
      </c>
      <c r="P13" s="86">
        <v>2</v>
      </c>
      <c r="Q13" s="149" t="s">
        <v>29</v>
      </c>
    </row>
    <row r="14" spans="1:17" s="46" customFormat="1" ht="108" customHeight="1" x14ac:dyDescent="0.25">
      <c r="A14" s="122"/>
      <c r="B14" s="115"/>
      <c r="C14" s="115"/>
      <c r="D14" s="125"/>
      <c r="E14" s="115"/>
      <c r="F14" s="115"/>
      <c r="G14" s="115"/>
      <c r="H14" s="62" t="s">
        <v>32</v>
      </c>
      <c r="I14" s="41" t="s">
        <v>53</v>
      </c>
      <c r="J14" s="105"/>
      <c r="K14" s="103"/>
      <c r="L14" s="42" t="s">
        <v>39</v>
      </c>
      <c r="M14" s="55">
        <v>0</v>
      </c>
      <c r="N14" s="55">
        <v>2021</v>
      </c>
      <c r="O14" s="55" t="s">
        <v>17</v>
      </c>
      <c r="P14" s="88">
        <v>361904.76</v>
      </c>
      <c r="Q14" s="149" t="s">
        <v>30</v>
      </c>
    </row>
    <row r="15" spans="1:17" s="46" customFormat="1" ht="116.25" customHeight="1" thickBot="1" x14ac:dyDescent="0.3">
      <c r="A15" s="122"/>
      <c r="B15" s="145"/>
      <c r="C15" s="145"/>
      <c r="D15" s="125"/>
      <c r="E15" s="145"/>
      <c r="F15" s="145"/>
      <c r="G15" s="145"/>
      <c r="H15" s="63" t="s">
        <v>38</v>
      </c>
      <c r="I15" s="64" t="s">
        <v>51</v>
      </c>
      <c r="J15" s="106"/>
      <c r="K15" s="104"/>
      <c r="L15" s="63" t="s">
        <v>52</v>
      </c>
      <c r="M15" s="63">
        <v>0</v>
      </c>
      <c r="N15" s="63">
        <v>2021</v>
      </c>
      <c r="O15" s="63" t="s">
        <v>17</v>
      </c>
      <c r="P15" s="90">
        <v>1</v>
      </c>
      <c r="Q15" s="152" t="s">
        <v>30</v>
      </c>
    </row>
    <row r="16" spans="1:17" s="46" customFormat="1" ht="78.75" customHeight="1" x14ac:dyDescent="0.25">
      <c r="A16" s="123"/>
      <c r="B16" s="119">
        <f>F16</f>
        <v>18607460.126315791</v>
      </c>
      <c r="C16" s="119">
        <v>17677087.120000001</v>
      </c>
      <c r="D16" s="126" t="s">
        <v>46</v>
      </c>
      <c r="E16" s="119">
        <f>C16/95*5</f>
        <v>930373.00631578953</v>
      </c>
      <c r="F16" s="119">
        <f>C16+E16</f>
        <v>18607460.126315791</v>
      </c>
      <c r="G16" s="119">
        <f>F16</f>
        <v>18607460.126315791</v>
      </c>
      <c r="H16" s="53" t="s">
        <v>28</v>
      </c>
      <c r="I16" s="54" t="s">
        <v>65</v>
      </c>
      <c r="J16" s="107" t="s">
        <v>35</v>
      </c>
      <c r="K16" s="109" t="s">
        <v>36</v>
      </c>
      <c r="L16" s="56" t="s">
        <v>18</v>
      </c>
      <c r="M16" s="56">
        <v>0</v>
      </c>
      <c r="N16" s="56" t="s">
        <v>17</v>
      </c>
      <c r="O16" s="56">
        <v>0</v>
      </c>
      <c r="P16" s="85">
        <f>P17</f>
        <v>56</v>
      </c>
      <c r="Q16" s="148" t="s">
        <v>29</v>
      </c>
    </row>
    <row r="17" spans="1:17" s="46" customFormat="1" ht="52.5" customHeight="1" x14ac:dyDescent="0.25">
      <c r="A17" s="123"/>
      <c r="B17" s="115"/>
      <c r="C17" s="115"/>
      <c r="D17" s="127"/>
      <c r="E17" s="115"/>
      <c r="F17" s="115"/>
      <c r="G17" s="115"/>
      <c r="H17" s="39" t="s">
        <v>31</v>
      </c>
      <c r="I17" s="35" t="s">
        <v>59</v>
      </c>
      <c r="J17" s="105"/>
      <c r="K17" s="103"/>
      <c r="L17" s="42" t="s">
        <v>18</v>
      </c>
      <c r="M17" s="36">
        <v>0</v>
      </c>
      <c r="N17" s="36" t="s">
        <v>17</v>
      </c>
      <c r="O17" s="36">
        <v>0</v>
      </c>
      <c r="P17" s="86">
        <f>P18</f>
        <v>56</v>
      </c>
      <c r="Q17" s="149" t="s">
        <v>30</v>
      </c>
    </row>
    <row r="18" spans="1:17" s="46" customFormat="1" ht="108" customHeight="1" x14ac:dyDescent="0.25">
      <c r="A18" s="123"/>
      <c r="B18" s="115"/>
      <c r="C18" s="115"/>
      <c r="D18" s="127"/>
      <c r="E18" s="115"/>
      <c r="F18" s="115"/>
      <c r="G18" s="115"/>
      <c r="H18" s="58" t="s">
        <v>49</v>
      </c>
      <c r="I18" s="59" t="s">
        <v>50</v>
      </c>
      <c r="J18" s="105"/>
      <c r="K18" s="103"/>
      <c r="L18" s="55" t="s">
        <v>18</v>
      </c>
      <c r="M18" s="55">
        <v>0</v>
      </c>
      <c r="N18" s="55" t="s">
        <v>17</v>
      </c>
      <c r="O18" s="55">
        <v>0</v>
      </c>
      <c r="P18" s="87">
        <v>56</v>
      </c>
      <c r="Q18" s="150" t="s">
        <v>29</v>
      </c>
    </row>
    <row r="19" spans="1:17" s="46" customFormat="1" ht="96" customHeight="1" x14ac:dyDescent="0.25">
      <c r="A19" s="123"/>
      <c r="B19" s="115"/>
      <c r="C19" s="115"/>
      <c r="D19" s="127"/>
      <c r="E19" s="115"/>
      <c r="F19" s="115"/>
      <c r="G19" s="115"/>
      <c r="H19" s="39" t="s">
        <v>32</v>
      </c>
      <c r="I19" s="35" t="s">
        <v>53</v>
      </c>
      <c r="J19" s="105"/>
      <c r="K19" s="103"/>
      <c r="L19" s="36" t="s">
        <v>39</v>
      </c>
      <c r="M19" s="36">
        <v>0</v>
      </c>
      <c r="N19" s="36">
        <v>2021</v>
      </c>
      <c r="O19" s="36" t="s">
        <v>17</v>
      </c>
      <c r="P19" s="88">
        <v>9005308.5299999993</v>
      </c>
      <c r="Q19" s="149" t="s">
        <v>30</v>
      </c>
    </row>
    <row r="20" spans="1:17" s="46" customFormat="1" ht="120.75" customHeight="1" x14ac:dyDescent="0.25">
      <c r="A20" s="123"/>
      <c r="B20" s="120"/>
      <c r="C20" s="120"/>
      <c r="D20" s="127"/>
      <c r="E20" s="120"/>
      <c r="F20" s="120"/>
      <c r="G20" s="120"/>
      <c r="H20" s="36" t="s">
        <v>38</v>
      </c>
      <c r="I20" s="35" t="s">
        <v>51</v>
      </c>
      <c r="J20" s="108"/>
      <c r="K20" s="110"/>
      <c r="L20" s="36" t="s">
        <v>52</v>
      </c>
      <c r="M20" s="36">
        <v>0</v>
      </c>
      <c r="N20" s="36">
        <v>2021</v>
      </c>
      <c r="O20" s="36" t="s">
        <v>17</v>
      </c>
      <c r="P20" s="91">
        <v>37</v>
      </c>
      <c r="Q20" s="149" t="s">
        <v>30</v>
      </c>
    </row>
    <row r="21" spans="1:17" s="46" customFormat="1" ht="77.25" customHeight="1" x14ac:dyDescent="0.25">
      <c r="A21" s="123"/>
      <c r="B21" s="52"/>
      <c r="C21" s="111">
        <v>19600000</v>
      </c>
      <c r="D21" s="127"/>
      <c r="E21" s="52"/>
      <c r="F21" s="52"/>
      <c r="G21" s="52"/>
      <c r="H21" s="44" t="s">
        <v>28</v>
      </c>
      <c r="I21" s="41" t="s">
        <v>65</v>
      </c>
      <c r="J21" s="59"/>
      <c r="K21" s="55"/>
      <c r="L21" s="42" t="s">
        <v>18</v>
      </c>
      <c r="M21" s="42">
        <v>0</v>
      </c>
      <c r="N21" s="42" t="s">
        <v>17</v>
      </c>
      <c r="O21" s="42">
        <v>0</v>
      </c>
      <c r="P21" s="92">
        <f>P22</f>
        <v>85</v>
      </c>
      <c r="Q21" s="153" t="s">
        <v>29</v>
      </c>
    </row>
    <row r="22" spans="1:17" s="46" customFormat="1" ht="51" customHeight="1" x14ac:dyDescent="0.25">
      <c r="A22" s="123"/>
      <c r="B22" s="52"/>
      <c r="C22" s="112"/>
      <c r="D22" s="127"/>
      <c r="E22" s="52"/>
      <c r="F22" s="52"/>
      <c r="G22" s="52"/>
      <c r="H22" s="39" t="s">
        <v>31</v>
      </c>
      <c r="I22" s="35" t="s">
        <v>59</v>
      </c>
      <c r="J22" s="59"/>
      <c r="K22" s="55"/>
      <c r="L22" s="42" t="s">
        <v>18</v>
      </c>
      <c r="M22" s="36">
        <v>0</v>
      </c>
      <c r="N22" s="36" t="s">
        <v>17</v>
      </c>
      <c r="O22" s="36">
        <v>0</v>
      </c>
      <c r="P22" s="86">
        <f>P23</f>
        <v>85</v>
      </c>
      <c r="Q22" s="149" t="s">
        <v>30</v>
      </c>
    </row>
    <row r="23" spans="1:17" s="46" customFormat="1" ht="107.25" customHeight="1" x14ac:dyDescent="0.25">
      <c r="A23" s="123"/>
      <c r="B23" s="115">
        <f>F23</f>
        <v>32666666.666666668</v>
      </c>
      <c r="C23" s="112"/>
      <c r="D23" s="125"/>
      <c r="E23" s="115">
        <f>C21/0.6*0.4</f>
        <v>13066666.666666668</v>
      </c>
      <c r="F23" s="115">
        <f>C21+E23</f>
        <v>32666666.666666668</v>
      </c>
      <c r="G23" s="115">
        <f>F23</f>
        <v>32666666.666666668</v>
      </c>
      <c r="H23" s="44" t="s">
        <v>49</v>
      </c>
      <c r="I23" s="41" t="s">
        <v>50</v>
      </c>
      <c r="J23" s="105" t="s">
        <v>37</v>
      </c>
      <c r="K23" s="103" t="s">
        <v>36</v>
      </c>
      <c r="L23" s="42" t="s">
        <v>18</v>
      </c>
      <c r="M23" s="42">
        <v>0</v>
      </c>
      <c r="N23" s="42" t="s">
        <v>17</v>
      </c>
      <c r="O23" s="42">
        <v>0</v>
      </c>
      <c r="P23" s="92">
        <v>85</v>
      </c>
      <c r="Q23" s="153" t="s">
        <v>29</v>
      </c>
    </row>
    <row r="24" spans="1:17" s="46" customFormat="1" ht="98.25" customHeight="1" x14ac:dyDescent="0.25">
      <c r="A24" s="123"/>
      <c r="B24" s="115"/>
      <c r="C24" s="112"/>
      <c r="D24" s="125"/>
      <c r="E24" s="115"/>
      <c r="F24" s="115"/>
      <c r="G24" s="115"/>
      <c r="H24" s="62" t="s">
        <v>32</v>
      </c>
      <c r="I24" s="41" t="s">
        <v>53</v>
      </c>
      <c r="J24" s="105"/>
      <c r="K24" s="103"/>
      <c r="L24" s="42" t="s">
        <v>39</v>
      </c>
      <c r="M24" s="55">
        <v>0</v>
      </c>
      <c r="N24" s="55">
        <v>2021</v>
      </c>
      <c r="O24" s="55" t="s">
        <v>17</v>
      </c>
      <c r="P24" s="88">
        <v>13066666.67</v>
      </c>
      <c r="Q24" s="149" t="s">
        <v>30</v>
      </c>
    </row>
    <row r="25" spans="1:17" s="46" customFormat="1" ht="123" customHeight="1" thickBot="1" x14ac:dyDescent="0.3">
      <c r="A25" s="124"/>
      <c r="B25" s="145"/>
      <c r="C25" s="113"/>
      <c r="D25" s="128"/>
      <c r="E25" s="145"/>
      <c r="F25" s="145"/>
      <c r="G25" s="145"/>
      <c r="H25" s="63" t="s">
        <v>38</v>
      </c>
      <c r="I25" s="64" t="s">
        <v>51</v>
      </c>
      <c r="J25" s="106"/>
      <c r="K25" s="104"/>
      <c r="L25" s="63" t="s">
        <v>52</v>
      </c>
      <c r="M25" s="63">
        <v>0</v>
      </c>
      <c r="N25" s="63">
        <v>2021</v>
      </c>
      <c r="O25" s="63" t="s">
        <v>17</v>
      </c>
      <c r="P25" s="90">
        <v>41</v>
      </c>
      <c r="Q25" s="152" t="s">
        <v>30</v>
      </c>
    </row>
    <row r="26" spans="1:17" s="46" customFormat="1" ht="145.5" customHeight="1" x14ac:dyDescent="0.25">
      <c r="A26" s="122" t="s">
        <v>66</v>
      </c>
      <c r="B26" s="115">
        <f>F26</f>
        <v>10526315.789473685</v>
      </c>
      <c r="C26" s="115">
        <v>10000000</v>
      </c>
      <c r="D26" s="125" t="s">
        <v>47</v>
      </c>
      <c r="E26" s="115">
        <f>C26/95*5</f>
        <v>526315.78947368416</v>
      </c>
      <c r="F26" s="115">
        <f>C26+E26</f>
        <v>10526315.789473685</v>
      </c>
      <c r="G26" s="115">
        <f>F26</f>
        <v>10526315.789473685</v>
      </c>
      <c r="H26" s="58" t="s">
        <v>54</v>
      </c>
      <c r="I26" s="59" t="s">
        <v>56</v>
      </c>
      <c r="J26" s="105" t="s">
        <v>35</v>
      </c>
      <c r="K26" s="103" t="s">
        <v>36</v>
      </c>
      <c r="L26" s="55" t="s">
        <v>39</v>
      </c>
      <c r="M26" s="55">
        <v>0</v>
      </c>
      <c r="N26" s="55" t="s">
        <v>17</v>
      </c>
      <c r="O26" s="55">
        <v>0</v>
      </c>
      <c r="P26" s="93">
        <v>3578947.44</v>
      </c>
      <c r="Q26" s="150" t="s">
        <v>30</v>
      </c>
    </row>
    <row r="27" spans="1:17" s="46" customFormat="1" ht="128.25" customHeight="1" thickBot="1" x14ac:dyDescent="0.3">
      <c r="A27" s="141"/>
      <c r="B27" s="145"/>
      <c r="C27" s="145"/>
      <c r="D27" s="128"/>
      <c r="E27" s="145"/>
      <c r="F27" s="145"/>
      <c r="G27" s="145"/>
      <c r="H27" s="65" t="s">
        <v>55</v>
      </c>
      <c r="I27" s="64" t="s">
        <v>57</v>
      </c>
      <c r="J27" s="106"/>
      <c r="K27" s="104"/>
      <c r="L27" s="63" t="s">
        <v>58</v>
      </c>
      <c r="M27" s="63">
        <v>0</v>
      </c>
      <c r="N27" s="63">
        <v>2021</v>
      </c>
      <c r="O27" s="63" t="s">
        <v>17</v>
      </c>
      <c r="P27" s="94">
        <v>21</v>
      </c>
      <c r="Q27" s="152" t="s">
        <v>30</v>
      </c>
    </row>
    <row r="28" spans="1:17" s="46" customFormat="1" ht="95.25" customHeight="1" x14ac:dyDescent="0.25">
      <c r="A28" s="143" t="s">
        <v>67</v>
      </c>
      <c r="B28" s="119">
        <f>F28</f>
        <v>1578947.3684210526</v>
      </c>
      <c r="C28" s="119">
        <v>1500000</v>
      </c>
      <c r="D28" s="116" t="s">
        <v>45</v>
      </c>
      <c r="E28" s="119">
        <f>C28/95*5</f>
        <v>78947.368421052641</v>
      </c>
      <c r="F28" s="116">
        <f>C28+E28</f>
        <v>1578947.3684210526</v>
      </c>
      <c r="G28" s="116">
        <f>F28</f>
        <v>1578947.3684210526</v>
      </c>
      <c r="H28" s="53" t="s">
        <v>28</v>
      </c>
      <c r="I28" s="54" t="s">
        <v>65</v>
      </c>
      <c r="J28" s="107" t="s">
        <v>35</v>
      </c>
      <c r="K28" s="109" t="s">
        <v>36</v>
      </c>
      <c r="L28" s="56" t="s">
        <v>18</v>
      </c>
      <c r="M28" s="56">
        <v>0</v>
      </c>
      <c r="N28" s="56" t="s">
        <v>17</v>
      </c>
      <c r="O28" s="56">
        <v>0</v>
      </c>
      <c r="P28" s="85">
        <f>P29</f>
        <v>4</v>
      </c>
      <c r="Q28" s="148" t="s">
        <v>29</v>
      </c>
    </row>
    <row r="29" spans="1:17" s="46" customFormat="1" ht="108" customHeight="1" x14ac:dyDescent="0.25">
      <c r="A29" s="122"/>
      <c r="B29" s="115"/>
      <c r="C29" s="115"/>
      <c r="D29" s="117"/>
      <c r="E29" s="115"/>
      <c r="F29" s="117"/>
      <c r="G29" s="117"/>
      <c r="H29" s="39" t="s">
        <v>31</v>
      </c>
      <c r="I29" s="35" t="s">
        <v>59</v>
      </c>
      <c r="J29" s="105"/>
      <c r="K29" s="103"/>
      <c r="L29" s="42" t="s">
        <v>18</v>
      </c>
      <c r="M29" s="36">
        <v>0</v>
      </c>
      <c r="N29" s="36" t="s">
        <v>17</v>
      </c>
      <c r="O29" s="36">
        <v>0</v>
      </c>
      <c r="P29" s="86">
        <f>P30</f>
        <v>4</v>
      </c>
      <c r="Q29" s="149" t="s">
        <v>30</v>
      </c>
    </row>
    <row r="30" spans="1:17" s="46" customFormat="1" ht="78" customHeight="1" x14ac:dyDescent="0.25">
      <c r="A30" s="122"/>
      <c r="B30" s="120"/>
      <c r="C30" s="120"/>
      <c r="D30" s="117"/>
      <c r="E30" s="120"/>
      <c r="F30" s="142"/>
      <c r="G30" s="142"/>
      <c r="H30" s="39" t="s">
        <v>33</v>
      </c>
      <c r="I30" s="35" t="s">
        <v>61</v>
      </c>
      <c r="J30" s="108"/>
      <c r="K30" s="110"/>
      <c r="L30" s="36" t="s">
        <v>60</v>
      </c>
      <c r="M30" s="36">
        <v>0</v>
      </c>
      <c r="N30" s="36">
        <v>2021</v>
      </c>
      <c r="O30" s="36" t="s">
        <v>17</v>
      </c>
      <c r="P30" s="86">
        <v>4</v>
      </c>
      <c r="Q30" s="149" t="s">
        <v>30</v>
      </c>
    </row>
    <row r="31" spans="1:17" s="46" customFormat="1" ht="98.25" customHeight="1" x14ac:dyDescent="0.25">
      <c r="A31" s="122"/>
      <c r="B31" s="115">
        <f>F31</f>
        <v>2500000</v>
      </c>
      <c r="C31" s="115">
        <v>1500000</v>
      </c>
      <c r="D31" s="118"/>
      <c r="E31" s="115">
        <f>C31/0.6*0.4</f>
        <v>1000000</v>
      </c>
      <c r="F31" s="115">
        <f>C31+E31</f>
        <v>2500000</v>
      </c>
      <c r="G31" s="115">
        <f>F31</f>
        <v>2500000</v>
      </c>
      <c r="H31" s="44" t="s">
        <v>28</v>
      </c>
      <c r="I31" s="41" t="s">
        <v>65</v>
      </c>
      <c r="J31" s="105" t="s">
        <v>37</v>
      </c>
      <c r="K31" s="103" t="s">
        <v>36</v>
      </c>
      <c r="L31" s="42" t="s">
        <v>18</v>
      </c>
      <c r="M31" s="42">
        <v>0</v>
      </c>
      <c r="N31" s="42" t="s">
        <v>17</v>
      </c>
      <c r="O31" s="42">
        <v>0</v>
      </c>
      <c r="P31" s="92">
        <f>P32</f>
        <v>6</v>
      </c>
      <c r="Q31" s="153" t="s">
        <v>29</v>
      </c>
    </row>
    <row r="32" spans="1:17" s="46" customFormat="1" ht="108" customHeight="1" x14ac:dyDescent="0.25">
      <c r="A32" s="122"/>
      <c r="B32" s="115"/>
      <c r="C32" s="115"/>
      <c r="D32" s="118"/>
      <c r="E32" s="115"/>
      <c r="F32" s="115"/>
      <c r="G32" s="115"/>
      <c r="H32" s="39" t="s">
        <v>31</v>
      </c>
      <c r="I32" s="35" t="s">
        <v>59</v>
      </c>
      <c r="J32" s="105"/>
      <c r="K32" s="103"/>
      <c r="L32" s="42" t="s">
        <v>18</v>
      </c>
      <c r="M32" s="36">
        <v>0</v>
      </c>
      <c r="N32" s="36" t="s">
        <v>17</v>
      </c>
      <c r="O32" s="36">
        <v>0</v>
      </c>
      <c r="P32" s="86">
        <f>P33</f>
        <v>6</v>
      </c>
      <c r="Q32" s="149" t="s">
        <v>30</v>
      </c>
    </row>
    <row r="33" spans="1:17" s="46" customFormat="1" ht="78" customHeight="1" thickBot="1" x14ac:dyDescent="0.3">
      <c r="A33" s="122"/>
      <c r="B33" s="115"/>
      <c r="C33" s="115"/>
      <c r="D33" s="118"/>
      <c r="E33" s="115"/>
      <c r="F33" s="115"/>
      <c r="G33" s="115"/>
      <c r="H33" s="66" t="s">
        <v>33</v>
      </c>
      <c r="I33" s="61" t="s">
        <v>61</v>
      </c>
      <c r="J33" s="105"/>
      <c r="K33" s="103"/>
      <c r="L33" s="60" t="s">
        <v>60</v>
      </c>
      <c r="M33" s="60">
        <v>0</v>
      </c>
      <c r="N33" s="60">
        <v>2021</v>
      </c>
      <c r="O33" s="60" t="s">
        <v>17</v>
      </c>
      <c r="P33" s="95">
        <v>6</v>
      </c>
      <c r="Q33" s="151" t="s">
        <v>30</v>
      </c>
    </row>
    <row r="34" spans="1:17" s="46" customFormat="1" ht="96.75" customHeight="1" x14ac:dyDescent="0.25">
      <c r="A34" s="123"/>
      <c r="B34" s="119">
        <f>F34</f>
        <v>1578947.3684210526</v>
      </c>
      <c r="C34" s="119">
        <v>1500000</v>
      </c>
      <c r="D34" s="144" t="s">
        <v>48</v>
      </c>
      <c r="E34" s="119">
        <f>C34/95*5</f>
        <v>78947.368421052641</v>
      </c>
      <c r="F34" s="119">
        <f>C34+E34</f>
        <v>1578947.3684210526</v>
      </c>
      <c r="G34" s="119">
        <f>F34</f>
        <v>1578947.3684210526</v>
      </c>
      <c r="H34" s="53" t="s">
        <v>28</v>
      </c>
      <c r="I34" s="54" t="s">
        <v>65</v>
      </c>
      <c r="J34" s="107" t="s">
        <v>35</v>
      </c>
      <c r="K34" s="109" t="s">
        <v>36</v>
      </c>
      <c r="L34" s="56" t="s">
        <v>18</v>
      </c>
      <c r="M34" s="56">
        <v>0</v>
      </c>
      <c r="N34" s="56" t="s">
        <v>17</v>
      </c>
      <c r="O34" s="56">
        <v>0</v>
      </c>
      <c r="P34" s="85">
        <f>P35</f>
        <v>4</v>
      </c>
      <c r="Q34" s="148" t="s">
        <v>29</v>
      </c>
    </row>
    <row r="35" spans="1:17" s="46" customFormat="1" ht="108" customHeight="1" x14ac:dyDescent="0.25">
      <c r="A35" s="123"/>
      <c r="B35" s="115"/>
      <c r="C35" s="115"/>
      <c r="D35" s="105"/>
      <c r="E35" s="115"/>
      <c r="F35" s="115"/>
      <c r="G35" s="115"/>
      <c r="H35" s="39" t="s">
        <v>31</v>
      </c>
      <c r="I35" s="35" t="s">
        <v>59</v>
      </c>
      <c r="J35" s="105"/>
      <c r="K35" s="103"/>
      <c r="L35" s="42" t="s">
        <v>18</v>
      </c>
      <c r="M35" s="36">
        <v>0</v>
      </c>
      <c r="N35" s="36" t="s">
        <v>17</v>
      </c>
      <c r="O35" s="36">
        <v>0</v>
      </c>
      <c r="P35" s="86">
        <f>P36</f>
        <v>4</v>
      </c>
      <c r="Q35" s="149" t="s">
        <v>30</v>
      </c>
    </row>
    <row r="36" spans="1:17" s="46" customFormat="1" ht="78" customHeight="1" x14ac:dyDescent="0.25">
      <c r="A36" s="123"/>
      <c r="B36" s="120"/>
      <c r="C36" s="120"/>
      <c r="D36" s="105"/>
      <c r="E36" s="120"/>
      <c r="F36" s="120"/>
      <c r="G36" s="120"/>
      <c r="H36" s="39" t="s">
        <v>33</v>
      </c>
      <c r="I36" s="35" t="s">
        <v>61</v>
      </c>
      <c r="J36" s="108"/>
      <c r="K36" s="110"/>
      <c r="L36" s="36" t="s">
        <v>60</v>
      </c>
      <c r="M36" s="36">
        <v>0</v>
      </c>
      <c r="N36" s="36">
        <v>2021</v>
      </c>
      <c r="O36" s="36" t="s">
        <v>17</v>
      </c>
      <c r="P36" s="86">
        <v>4</v>
      </c>
      <c r="Q36" s="149" t="s">
        <v>30</v>
      </c>
    </row>
    <row r="37" spans="1:17" s="46" customFormat="1" ht="99" customHeight="1" x14ac:dyDescent="0.25">
      <c r="A37" s="123"/>
      <c r="B37" s="115">
        <f>F37</f>
        <v>2500000</v>
      </c>
      <c r="C37" s="111">
        <v>1500000</v>
      </c>
      <c r="D37" s="105"/>
      <c r="E37" s="115">
        <f>C37/0.6*0.4</f>
        <v>1000000</v>
      </c>
      <c r="F37" s="115">
        <f>C37+E37</f>
        <v>2500000</v>
      </c>
      <c r="G37" s="115">
        <f>F37</f>
        <v>2500000</v>
      </c>
      <c r="H37" s="44" t="s">
        <v>28</v>
      </c>
      <c r="I37" s="41" t="s">
        <v>65</v>
      </c>
      <c r="J37" s="105" t="s">
        <v>37</v>
      </c>
      <c r="K37" s="103" t="s">
        <v>36</v>
      </c>
      <c r="L37" s="42" t="s">
        <v>18</v>
      </c>
      <c r="M37" s="42">
        <v>0</v>
      </c>
      <c r="N37" s="42" t="s">
        <v>17</v>
      </c>
      <c r="O37" s="42">
        <v>0</v>
      </c>
      <c r="P37" s="92">
        <f>P38</f>
        <v>6</v>
      </c>
      <c r="Q37" s="153" t="s">
        <v>29</v>
      </c>
    </row>
    <row r="38" spans="1:17" s="46" customFormat="1" ht="108" customHeight="1" x14ac:dyDescent="0.25">
      <c r="A38" s="123"/>
      <c r="B38" s="115"/>
      <c r="C38" s="115"/>
      <c r="D38" s="105"/>
      <c r="E38" s="115"/>
      <c r="F38" s="115"/>
      <c r="G38" s="115"/>
      <c r="H38" s="39" t="s">
        <v>31</v>
      </c>
      <c r="I38" s="35" t="s">
        <v>59</v>
      </c>
      <c r="J38" s="105"/>
      <c r="K38" s="103"/>
      <c r="L38" s="42" t="s">
        <v>18</v>
      </c>
      <c r="M38" s="36">
        <v>0</v>
      </c>
      <c r="N38" s="36" t="s">
        <v>17</v>
      </c>
      <c r="O38" s="36">
        <v>0</v>
      </c>
      <c r="P38" s="86">
        <f>P39</f>
        <v>6</v>
      </c>
      <c r="Q38" s="149" t="s">
        <v>30</v>
      </c>
    </row>
    <row r="39" spans="1:17" s="46" customFormat="1" ht="78" customHeight="1" thickBot="1" x14ac:dyDescent="0.3">
      <c r="A39" s="123"/>
      <c r="B39" s="115"/>
      <c r="C39" s="115"/>
      <c r="D39" s="105"/>
      <c r="E39" s="115"/>
      <c r="F39" s="115"/>
      <c r="G39" s="115"/>
      <c r="H39" s="66" t="s">
        <v>33</v>
      </c>
      <c r="I39" s="61" t="s">
        <v>61</v>
      </c>
      <c r="J39" s="105"/>
      <c r="K39" s="103"/>
      <c r="L39" s="60" t="s">
        <v>60</v>
      </c>
      <c r="M39" s="60">
        <v>0</v>
      </c>
      <c r="N39" s="60">
        <v>2021</v>
      </c>
      <c r="O39" s="60" t="s">
        <v>17</v>
      </c>
      <c r="P39" s="95">
        <v>6</v>
      </c>
      <c r="Q39" s="151" t="s">
        <v>30</v>
      </c>
    </row>
    <row r="40" spans="1:17" s="46" customFormat="1" ht="89.25" customHeight="1" x14ac:dyDescent="0.25">
      <c r="A40" s="143" t="s">
        <v>68</v>
      </c>
      <c r="B40" s="119">
        <f>F40</f>
        <v>36842105.263157897</v>
      </c>
      <c r="C40" s="119">
        <v>35000000</v>
      </c>
      <c r="D40" s="144" t="s">
        <v>69</v>
      </c>
      <c r="E40" s="119">
        <f>C40/95*5</f>
        <v>1842105.2631578946</v>
      </c>
      <c r="F40" s="119">
        <f>C40+E40</f>
        <v>36842105.263157897</v>
      </c>
      <c r="G40" s="119">
        <f>F40</f>
        <v>36842105.263157897</v>
      </c>
      <c r="H40" s="53" t="s">
        <v>28</v>
      </c>
      <c r="I40" s="54" t="s">
        <v>65</v>
      </c>
      <c r="J40" s="107" t="s">
        <v>35</v>
      </c>
      <c r="K40" s="109" t="s">
        <v>36</v>
      </c>
      <c r="L40" s="56" t="s">
        <v>18</v>
      </c>
      <c r="M40" s="56">
        <v>0</v>
      </c>
      <c r="N40" s="56" t="s">
        <v>17</v>
      </c>
      <c r="O40" s="56">
        <v>0</v>
      </c>
      <c r="P40" s="57">
        <f>P41</f>
        <v>1</v>
      </c>
      <c r="Q40" s="154" t="s">
        <v>29</v>
      </c>
    </row>
    <row r="41" spans="1:17" s="46" customFormat="1" ht="54.75" customHeight="1" x14ac:dyDescent="0.25">
      <c r="A41" s="122"/>
      <c r="B41" s="115"/>
      <c r="C41" s="115"/>
      <c r="D41" s="105"/>
      <c r="E41" s="115"/>
      <c r="F41" s="115"/>
      <c r="G41" s="115"/>
      <c r="H41" s="39" t="s">
        <v>31</v>
      </c>
      <c r="I41" s="35" t="s">
        <v>59</v>
      </c>
      <c r="J41" s="105"/>
      <c r="K41" s="103"/>
      <c r="L41" s="36" t="s">
        <v>72</v>
      </c>
      <c r="M41" s="36">
        <v>0</v>
      </c>
      <c r="N41" s="36" t="s">
        <v>17</v>
      </c>
      <c r="O41" s="36">
        <v>0</v>
      </c>
      <c r="P41" s="37">
        <f>P42</f>
        <v>1</v>
      </c>
      <c r="Q41" s="155" t="s">
        <v>30</v>
      </c>
    </row>
    <row r="42" spans="1:17" s="46" customFormat="1" ht="128.25" customHeight="1" x14ac:dyDescent="0.25">
      <c r="A42" s="122"/>
      <c r="B42" s="115"/>
      <c r="C42" s="115"/>
      <c r="D42" s="105"/>
      <c r="E42" s="115"/>
      <c r="F42" s="115"/>
      <c r="G42" s="115"/>
      <c r="H42" s="58" t="s">
        <v>49</v>
      </c>
      <c r="I42" s="59" t="s">
        <v>50</v>
      </c>
      <c r="J42" s="105"/>
      <c r="K42" s="103"/>
      <c r="L42" s="36" t="s">
        <v>18</v>
      </c>
      <c r="M42" s="36">
        <v>0</v>
      </c>
      <c r="N42" s="36" t="s">
        <v>17</v>
      </c>
      <c r="O42" s="36">
        <v>0</v>
      </c>
      <c r="P42" s="37">
        <v>1</v>
      </c>
      <c r="Q42" s="155" t="s">
        <v>29</v>
      </c>
    </row>
    <row r="43" spans="1:17" s="46" customFormat="1" ht="93.75" customHeight="1" thickBot="1" x14ac:dyDescent="0.3">
      <c r="A43" s="141"/>
      <c r="B43" s="145"/>
      <c r="C43" s="145"/>
      <c r="D43" s="106"/>
      <c r="E43" s="145"/>
      <c r="F43" s="145"/>
      <c r="G43" s="145"/>
      <c r="H43" s="65" t="s">
        <v>70</v>
      </c>
      <c r="I43" s="64" t="s">
        <v>71</v>
      </c>
      <c r="J43" s="106"/>
      <c r="K43" s="104"/>
      <c r="L43" s="63" t="s">
        <v>52</v>
      </c>
      <c r="M43" s="63">
        <v>0</v>
      </c>
      <c r="N43" s="63">
        <v>2021</v>
      </c>
      <c r="O43" s="63" t="s">
        <v>17</v>
      </c>
      <c r="P43" s="67">
        <v>30</v>
      </c>
      <c r="Q43" s="156" t="s">
        <v>30</v>
      </c>
    </row>
    <row r="44" spans="1:17" ht="24.6" customHeight="1" x14ac:dyDescent="0.25">
      <c r="A44" s="28" t="s">
        <v>40</v>
      </c>
      <c r="B44" s="11"/>
      <c r="C44" s="11">
        <f>C11+C21+C31+C37</f>
        <v>23000000</v>
      </c>
      <c r="D44" s="13"/>
      <c r="E44" s="11"/>
      <c r="F44" s="11"/>
      <c r="G44" s="11"/>
      <c r="H44" s="14"/>
      <c r="I44" s="15"/>
      <c r="J44" s="15"/>
      <c r="K44" s="6"/>
      <c r="L44" s="16"/>
      <c r="M44" s="17"/>
      <c r="N44" s="13"/>
      <c r="O44" s="18"/>
      <c r="P44" s="17">
        <f>SUM(P6:P43)</f>
        <v>26339852.48</v>
      </c>
      <c r="Q44" s="19"/>
    </row>
    <row r="45" spans="1:17" ht="24.6" customHeight="1" x14ac:dyDescent="0.25">
      <c r="A45" s="28" t="s">
        <v>41</v>
      </c>
      <c r="B45" s="11"/>
      <c r="C45" s="11">
        <f>C6+C16+C26+C28+C34+C40</f>
        <v>66037844</v>
      </c>
      <c r="D45" s="13"/>
      <c r="E45" s="11"/>
      <c r="F45" s="11"/>
      <c r="G45" s="11"/>
      <c r="H45" s="14"/>
      <c r="I45" s="15"/>
      <c r="J45" s="15"/>
      <c r="K45" s="6"/>
      <c r="L45" s="16"/>
      <c r="M45" s="17"/>
      <c r="N45" s="13"/>
      <c r="O45" s="18"/>
      <c r="P45" s="17"/>
      <c r="Q45" s="19"/>
    </row>
    <row r="46" spans="1:17" x14ac:dyDescent="0.25">
      <c r="A46" s="29" t="s">
        <v>42</v>
      </c>
      <c r="B46" s="21">
        <f>SUM(B6:B40)</f>
        <v>107846853.33333334</v>
      </c>
      <c r="C46" s="21">
        <f>SUM(C6:C40)</f>
        <v>89037844</v>
      </c>
      <c r="D46" s="15"/>
      <c r="E46" s="21"/>
      <c r="F46" s="21">
        <f>SUM(F6:F40)</f>
        <v>107846853.33333334</v>
      </c>
      <c r="G46" s="21">
        <f>SUM(G6:G40)</f>
        <v>107846853.33333334</v>
      </c>
      <c r="H46" s="6"/>
      <c r="I46" s="15"/>
      <c r="J46" s="15"/>
      <c r="K46" s="6"/>
      <c r="L46" s="15"/>
      <c r="M46" s="22"/>
      <c r="N46" s="5"/>
      <c r="O46" s="6"/>
      <c r="P46" s="23"/>
      <c r="Q46" s="15"/>
    </row>
    <row r="47" spans="1:17" x14ac:dyDescent="0.25">
      <c r="A47" s="30"/>
      <c r="B47" s="5"/>
      <c r="C47" s="11"/>
      <c r="D47" s="24"/>
      <c r="E47" s="25"/>
      <c r="F47" s="25"/>
      <c r="G47" s="5"/>
      <c r="H47" s="6"/>
      <c r="I47" s="15"/>
      <c r="J47" s="24"/>
      <c r="K47" s="5"/>
      <c r="L47" s="26"/>
      <c r="M47" s="5"/>
      <c r="N47" s="5"/>
      <c r="O47" s="6"/>
      <c r="P47" s="27"/>
      <c r="Q47" s="15"/>
    </row>
    <row r="48" spans="1:17" x14ac:dyDescent="0.25">
      <c r="A48" s="33" t="s">
        <v>64</v>
      </c>
      <c r="B48" s="5" t="s">
        <v>41</v>
      </c>
      <c r="C48" s="11">
        <f>C26</f>
        <v>10000000</v>
      </c>
      <c r="D48" s="24"/>
      <c r="E48" s="25"/>
      <c r="F48" s="25"/>
      <c r="G48" s="5"/>
      <c r="H48" s="6"/>
      <c r="I48" s="15"/>
      <c r="J48" s="24"/>
      <c r="K48" s="5"/>
      <c r="L48" s="26"/>
      <c r="M48" s="5"/>
      <c r="N48" s="5"/>
      <c r="O48" s="6"/>
      <c r="P48" s="27"/>
      <c r="Q48" s="15"/>
    </row>
    <row r="49" spans="1:17" x14ac:dyDescent="0.25">
      <c r="A49" s="33" t="s">
        <v>62</v>
      </c>
      <c r="B49" s="5" t="s">
        <v>41</v>
      </c>
      <c r="C49" s="11">
        <f>C6+C28+C40</f>
        <v>36860756.880000003</v>
      </c>
      <c r="D49" s="24"/>
      <c r="E49" s="25"/>
      <c r="F49" s="25"/>
      <c r="G49" s="5"/>
      <c r="H49" s="6"/>
      <c r="I49" s="15"/>
      <c r="J49" s="24"/>
      <c r="K49" s="5"/>
      <c r="L49" s="26"/>
      <c r="M49" s="5"/>
      <c r="N49" s="5"/>
      <c r="O49" s="6"/>
      <c r="P49" s="27"/>
      <c r="Q49" s="15"/>
    </row>
    <row r="50" spans="1:17" x14ac:dyDescent="0.25">
      <c r="A50" s="33" t="s">
        <v>62</v>
      </c>
      <c r="B50" s="5" t="s">
        <v>40</v>
      </c>
      <c r="C50" s="11">
        <f>C11+C31</f>
        <v>1900000</v>
      </c>
      <c r="D50" s="24"/>
      <c r="E50" s="25"/>
      <c r="F50" s="25"/>
      <c r="G50" s="5"/>
      <c r="H50" s="6"/>
      <c r="I50" s="15"/>
      <c r="J50" s="24"/>
      <c r="K50" s="5"/>
      <c r="L50" s="26"/>
      <c r="M50" s="5"/>
      <c r="N50" s="5"/>
      <c r="O50" s="6"/>
      <c r="P50" s="27"/>
      <c r="Q50" s="15"/>
    </row>
    <row r="51" spans="1:17" x14ac:dyDescent="0.25">
      <c r="A51" s="33" t="s">
        <v>63</v>
      </c>
      <c r="B51" s="5" t="s">
        <v>41</v>
      </c>
      <c r="C51" s="11">
        <f>C16+C34</f>
        <v>19177087.120000001</v>
      </c>
      <c r="D51" s="24"/>
      <c r="E51" s="25"/>
      <c r="F51" s="25"/>
      <c r="G51" s="5"/>
      <c r="H51" s="6"/>
      <c r="I51" s="15"/>
      <c r="J51" s="24"/>
      <c r="K51" s="5"/>
      <c r="L51" s="26"/>
      <c r="M51" s="5"/>
      <c r="N51" s="5"/>
      <c r="O51" s="6"/>
      <c r="P51" s="27"/>
      <c r="Q51" s="15"/>
    </row>
    <row r="52" spans="1:17" x14ac:dyDescent="0.25">
      <c r="A52" s="33" t="s">
        <v>63</v>
      </c>
      <c r="B52" s="5" t="s">
        <v>40</v>
      </c>
      <c r="C52" s="11">
        <f>C21+C37</f>
        <v>21100000</v>
      </c>
      <c r="D52" s="24"/>
      <c r="E52" s="25"/>
      <c r="F52" s="25"/>
      <c r="G52" s="5"/>
      <c r="H52" s="6"/>
      <c r="I52" s="15"/>
      <c r="J52" s="24"/>
      <c r="K52" s="5"/>
      <c r="L52" s="26"/>
      <c r="M52" s="5"/>
      <c r="N52" s="5"/>
      <c r="O52" s="6"/>
      <c r="P52" s="27"/>
      <c r="Q52" s="15"/>
    </row>
    <row r="53" spans="1:17" ht="19.350000000000001" customHeight="1" x14ac:dyDescent="0.25">
      <c r="A53" s="30"/>
      <c r="B53" s="5"/>
      <c r="C53" s="11"/>
      <c r="D53" s="24"/>
      <c r="E53" s="25"/>
      <c r="F53" s="25"/>
      <c r="G53" s="5"/>
      <c r="H53" s="6"/>
      <c r="I53" s="15"/>
      <c r="J53" s="24"/>
      <c r="K53" s="5"/>
      <c r="L53" s="26"/>
      <c r="M53" s="5"/>
      <c r="N53" s="5"/>
      <c r="O53" s="6"/>
      <c r="P53" s="27"/>
      <c r="Q53" s="15"/>
    </row>
    <row r="54" spans="1:17" ht="80.25" customHeight="1" x14ac:dyDescent="0.25">
      <c r="A54" s="31" t="s">
        <v>19</v>
      </c>
      <c r="B54" s="31" t="s">
        <v>20</v>
      </c>
      <c r="C54" s="31" t="s">
        <v>21</v>
      </c>
      <c r="D54" s="31" t="s">
        <v>22</v>
      </c>
      <c r="E54" s="31" t="s">
        <v>23</v>
      </c>
      <c r="F54" s="31" t="s">
        <v>4</v>
      </c>
      <c r="G54" s="31" t="s">
        <v>24</v>
      </c>
      <c r="H54" s="31" t="s">
        <v>25</v>
      </c>
      <c r="I54" s="32" t="s">
        <v>8</v>
      </c>
      <c r="J54" s="49" t="s">
        <v>99</v>
      </c>
      <c r="K54" s="48"/>
      <c r="L54" s="84"/>
      <c r="M54" s="84"/>
      <c r="N54" s="84"/>
      <c r="O54" s="68"/>
      <c r="P54" s="68"/>
    </row>
    <row r="55" spans="1:17" ht="165.75" customHeight="1" x14ac:dyDescent="0.25">
      <c r="A55" s="34" t="s">
        <v>49</v>
      </c>
      <c r="B55" s="35" t="s">
        <v>50</v>
      </c>
      <c r="C55" s="36" t="s">
        <v>18</v>
      </c>
      <c r="D55" s="36">
        <v>0</v>
      </c>
      <c r="E55" s="35" t="s">
        <v>35</v>
      </c>
      <c r="F55" s="36" t="s">
        <v>36</v>
      </c>
      <c r="G55" s="36" t="s">
        <v>17</v>
      </c>
      <c r="H55" s="37">
        <v>0</v>
      </c>
      <c r="I55" s="38">
        <f>P8+P18+P42</f>
        <v>58</v>
      </c>
      <c r="J55" s="96">
        <f>I55*0.65</f>
        <v>37.700000000000003</v>
      </c>
      <c r="K55" s="51" t="s">
        <v>101</v>
      </c>
      <c r="L55" s="81"/>
      <c r="M55" s="81"/>
      <c r="N55" s="81"/>
      <c r="O55" s="20"/>
      <c r="P55" s="20"/>
    </row>
    <row r="56" spans="1:17" ht="172.5" customHeight="1" x14ac:dyDescent="0.25">
      <c r="A56" s="34" t="s">
        <v>49</v>
      </c>
      <c r="B56" s="35" t="s">
        <v>50</v>
      </c>
      <c r="C56" s="36" t="s">
        <v>18</v>
      </c>
      <c r="D56" s="36">
        <v>0</v>
      </c>
      <c r="E56" s="35" t="s">
        <v>37</v>
      </c>
      <c r="F56" s="36" t="s">
        <v>36</v>
      </c>
      <c r="G56" s="36" t="s">
        <v>17</v>
      </c>
      <c r="H56" s="37">
        <v>0</v>
      </c>
      <c r="I56" s="38">
        <f>P13+P23</f>
        <v>87</v>
      </c>
      <c r="J56" s="96">
        <f>I56*0.6</f>
        <v>52.199999999999996</v>
      </c>
      <c r="K56" s="51" t="s">
        <v>100</v>
      </c>
      <c r="L56" s="81"/>
      <c r="M56" s="81"/>
      <c r="N56" s="81"/>
      <c r="O56" s="20"/>
      <c r="P56" s="20"/>
    </row>
    <row r="57" spans="1:17" ht="97.5" customHeight="1" x14ac:dyDescent="0.25">
      <c r="A57" s="39" t="str">
        <f>H26</f>
        <v>RCO08</v>
      </c>
      <c r="B57" s="35" t="str">
        <f>I26</f>
        <v>Nominal value of research and innovation equipment
(Nominalioji mokslinių tyrimų ir inovacijų įrangos vertė)</v>
      </c>
      <c r="C57" s="36" t="str">
        <f>L26</f>
        <v>euros</v>
      </c>
      <c r="D57" s="36">
        <v>0</v>
      </c>
      <c r="E57" s="35" t="str">
        <f>J26</f>
        <v>Mid-West Region</v>
      </c>
      <c r="F57" s="36" t="s">
        <v>36</v>
      </c>
      <c r="G57" s="36" t="str">
        <f>N26</f>
        <v>n/a</v>
      </c>
      <c r="H57" s="34">
        <f>O26</f>
        <v>0</v>
      </c>
      <c r="I57" s="40">
        <f>P26</f>
        <v>3578947.44</v>
      </c>
      <c r="J57" s="36"/>
      <c r="K57" s="36"/>
      <c r="L57" s="6"/>
      <c r="M57" s="6"/>
      <c r="N57" s="6"/>
      <c r="O57" s="20"/>
      <c r="P57" s="20"/>
      <c r="Q57" s="1"/>
    </row>
    <row r="58" spans="1:17" ht="128.25" customHeight="1" x14ac:dyDescent="0.25">
      <c r="A58" s="39" t="str">
        <f>H28</f>
        <v>RCO01</v>
      </c>
      <c r="B58" s="35" t="str">
        <f>I28</f>
        <v>Enterprises supported (of which: micro, small, medium, large)
(Paramą gavusios įmonės iš kurių: labai mažos, mažos, vidutinės ir didelės įmonės)</v>
      </c>
      <c r="C58" s="36" t="str">
        <f>L28</f>
        <v>enterprises</v>
      </c>
      <c r="D58" s="36">
        <f>M6</f>
        <v>0</v>
      </c>
      <c r="E58" s="35" t="str">
        <f>J28</f>
        <v>Mid-West Region</v>
      </c>
      <c r="F58" s="36" t="s">
        <v>36</v>
      </c>
      <c r="G58" s="36" t="str">
        <f>N28</f>
        <v>n/a</v>
      </c>
      <c r="H58" s="36">
        <f>O28</f>
        <v>0</v>
      </c>
      <c r="I58" s="38">
        <f>P6+P16+P28+P34+P40</f>
        <v>66</v>
      </c>
      <c r="J58" s="97">
        <f>I58*0.6</f>
        <v>39.6</v>
      </c>
      <c r="K58" s="51" t="s">
        <v>100</v>
      </c>
      <c r="L58" s="82"/>
      <c r="M58" s="82"/>
      <c r="N58" s="82"/>
      <c r="O58" s="20"/>
      <c r="P58" s="20"/>
    </row>
    <row r="59" spans="1:17" ht="124.5" customHeight="1" x14ac:dyDescent="0.25">
      <c r="A59" s="39" t="str">
        <f>H31</f>
        <v>RCO01</v>
      </c>
      <c r="B59" s="41" t="str">
        <f>I31</f>
        <v>Enterprises supported (of which: micro, small, medium, large)
(Paramą gavusios įmonės iš kurių: labai mažos, mažos, vidutinės ir didelės įmonės)</v>
      </c>
      <c r="C59" s="42" t="str">
        <f>L31</f>
        <v>enterprises</v>
      </c>
      <c r="D59" s="36">
        <v>0</v>
      </c>
      <c r="E59" s="35" t="str">
        <f>J31</f>
        <v>Capital region</v>
      </c>
      <c r="F59" s="36" t="str">
        <f>K31</f>
        <v>ERDF</v>
      </c>
      <c r="G59" s="36" t="str">
        <f>N31</f>
        <v>n/a</v>
      </c>
      <c r="H59" s="36">
        <f>O31</f>
        <v>0</v>
      </c>
      <c r="I59" s="38">
        <f>P11+P21+P31+P37</f>
        <v>99</v>
      </c>
      <c r="J59" s="97">
        <f>I59*0.6</f>
        <v>59.4</v>
      </c>
      <c r="K59" s="51" t="s">
        <v>100</v>
      </c>
      <c r="L59" s="82"/>
      <c r="M59" s="82"/>
      <c r="N59" s="82"/>
      <c r="O59" s="20"/>
      <c r="P59" s="20"/>
    </row>
    <row r="60" spans="1:17" ht="125.25" customHeight="1" x14ac:dyDescent="0.25">
      <c r="A60" s="34" t="str">
        <f>H29</f>
        <v>RCO02</v>
      </c>
      <c r="B60" s="41" t="str">
        <f>I29</f>
        <v>Enterprises supported by grants
(Paramą dotacijomis gavusios įmonės)</v>
      </c>
      <c r="C60" s="42" t="str">
        <f>L29</f>
        <v>enterprises</v>
      </c>
      <c r="D60" s="36">
        <v>0</v>
      </c>
      <c r="E60" s="35" t="str">
        <f>J28</f>
        <v>Mid-West Region</v>
      </c>
      <c r="F60" s="36" t="s">
        <v>36</v>
      </c>
      <c r="G60" s="36" t="str">
        <f>N29</f>
        <v>n/a</v>
      </c>
      <c r="H60" s="36">
        <f>O29</f>
        <v>0</v>
      </c>
      <c r="I60" s="38">
        <f>P7+P17+P29+P35+P41</f>
        <v>66</v>
      </c>
      <c r="J60" s="97">
        <f>I60*0.65</f>
        <v>42.9</v>
      </c>
      <c r="K60" s="51" t="s">
        <v>101</v>
      </c>
      <c r="L60" s="83"/>
      <c r="M60" s="83"/>
      <c r="N60" s="83"/>
      <c r="O60" s="20"/>
      <c r="P60" s="20"/>
    </row>
    <row r="61" spans="1:17" ht="126" customHeight="1" x14ac:dyDescent="0.25">
      <c r="A61" s="43" t="str">
        <f>H32</f>
        <v>RCO02</v>
      </c>
      <c r="B61" s="39" t="str">
        <f>I32</f>
        <v>Enterprises supported by grants
(Paramą dotacijomis gavusios įmonės)</v>
      </c>
      <c r="C61" s="35" t="str">
        <f>L32</f>
        <v>enterprises</v>
      </c>
      <c r="D61" s="36">
        <v>0</v>
      </c>
      <c r="E61" s="35" t="str">
        <f>J31</f>
        <v>Capital region</v>
      </c>
      <c r="F61" s="36" t="s">
        <v>36</v>
      </c>
      <c r="G61" s="36" t="str">
        <f>N32</f>
        <v>n/a</v>
      </c>
      <c r="H61" s="36">
        <f>O32</f>
        <v>0</v>
      </c>
      <c r="I61" s="38">
        <f>P12+P22+P32+P38</f>
        <v>99</v>
      </c>
      <c r="J61" s="97">
        <f>I61*0.6</f>
        <v>59.4</v>
      </c>
      <c r="K61" s="51" t="s">
        <v>100</v>
      </c>
      <c r="L61" s="82"/>
      <c r="M61" s="82"/>
      <c r="N61" s="82"/>
      <c r="O61" s="20"/>
      <c r="P61" s="5"/>
      <c r="Q61" s="5"/>
    </row>
    <row r="62" spans="1:17" ht="84" customHeight="1" x14ac:dyDescent="0.25">
      <c r="A62" s="43" t="s">
        <v>70</v>
      </c>
      <c r="B62" s="35" t="s">
        <v>71</v>
      </c>
      <c r="C62" s="35" t="s">
        <v>52</v>
      </c>
      <c r="D62" s="36">
        <v>0</v>
      </c>
      <c r="E62" s="35" t="s">
        <v>35</v>
      </c>
      <c r="F62" s="36" t="s">
        <v>36</v>
      </c>
      <c r="G62" s="36">
        <v>2021</v>
      </c>
      <c r="H62" s="36" t="s">
        <v>17</v>
      </c>
      <c r="I62" s="38">
        <f>P43</f>
        <v>30</v>
      </c>
      <c r="J62" s="47"/>
      <c r="K62" s="47"/>
      <c r="L62" s="82"/>
      <c r="M62" s="82"/>
      <c r="N62" s="82"/>
      <c r="O62" s="20"/>
      <c r="P62" s="5"/>
      <c r="Q62" s="5"/>
    </row>
    <row r="63" spans="1:17" ht="151.5" customHeight="1" x14ac:dyDescent="0.25">
      <c r="A63" s="43" t="s">
        <v>32</v>
      </c>
      <c r="B63" s="44" t="s">
        <v>53</v>
      </c>
      <c r="C63" s="35" t="s">
        <v>39</v>
      </c>
      <c r="D63" s="36">
        <v>0</v>
      </c>
      <c r="E63" s="35" t="s">
        <v>35</v>
      </c>
      <c r="F63" s="36" t="s">
        <v>36</v>
      </c>
      <c r="G63" s="36">
        <v>2021</v>
      </c>
      <c r="H63" s="36" t="s">
        <v>17</v>
      </c>
      <c r="I63" s="40">
        <f>P9+P19</f>
        <v>9331707.6099999994</v>
      </c>
      <c r="J63" s="47"/>
      <c r="K63" s="47"/>
      <c r="L63" s="82"/>
      <c r="M63" s="82"/>
      <c r="N63" s="82"/>
      <c r="O63" s="20"/>
      <c r="P63" s="5"/>
      <c r="Q63" s="5"/>
    </row>
    <row r="64" spans="1:17" ht="156" customHeight="1" x14ac:dyDescent="0.25">
      <c r="A64" s="43" t="str">
        <f>H14</f>
        <v>RCR02</v>
      </c>
      <c r="B64" s="44" t="str">
        <f>I14</f>
        <v>Private investments matching public support (of which: grants, financial instruments)
(Privačiosios investicijos, papildančios viešąją paramą iš kurių: dotacijos, finansinės priemonės)</v>
      </c>
      <c r="C64" s="35" t="str">
        <f>L14</f>
        <v>euros</v>
      </c>
      <c r="D64" s="36">
        <v>0</v>
      </c>
      <c r="E64" s="35" t="str">
        <f>J11</f>
        <v>Capital region</v>
      </c>
      <c r="F64" s="36" t="s">
        <v>36</v>
      </c>
      <c r="G64" s="36">
        <v>2021</v>
      </c>
      <c r="H64" s="36" t="s">
        <v>17</v>
      </c>
      <c r="I64" s="40">
        <f>P14+P24</f>
        <v>13428571.43</v>
      </c>
      <c r="J64" s="36"/>
      <c r="K64" s="36"/>
      <c r="L64" s="6"/>
      <c r="M64" s="6"/>
      <c r="N64" s="6"/>
      <c r="O64" s="20"/>
      <c r="P64" s="5"/>
      <c r="Q64" s="5"/>
    </row>
    <row r="65" spans="1:17" ht="96" customHeight="1" x14ac:dyDescent="0.25">
      <c r="A65" s="43" t="str">
        <f>H10</f>
        <v>RCR102</v>
      </c>
      <c r="B65" s="44" t="str">
        <f>I10</f>
        <v>Research jobs created in supported entities
(Paramą gavusiuose subjektuose sukurtos mokslo tiriamojo darbo vietos)</v>
      </c>
      <c r="C65" s="35" t="str">
        <f>L10</f>
        <v>annual FTEs</v>
      </c>
      <c r="D65" s="36">
        <v>0</v>
      </c>
      <c r="E65" s="35" t="s">
        <v>35</v>
      </c>
      <c r="F65" s="36" t="s">
        <v>36</v>
      </c>
      <c r="G65" s="36">
        <v>2021</v>
      </c>
      <c r="H65" s="36" t="s">
        <v>17</v>
      </c>
      <c r="I65" s="38">
        <f>P10+P20</f>
        <v>38</v>
      </c>
      <c r="J65" s="36"/>
      <c r="K65" s="36"/>
      <c r="L65" s="6"/>
      <c r="M65" s="6"/>
      <c r="N65" s="6"/>
      <c r="O65" s="20"/>
      <c r="P65" s="5"/>
      <c r="Q65" s="5"/>
    </row>
    <row r="66" spans="1:17" ht="94.5" customHeight="1" x14ac:dyDescent="0.25">
      <c r="A66" s="39" t="str">
        <f>H15</f>
        <v>RCR102</v>
      </c>
      <c r="B66" s="35" t="str">
        <f>I15</f>
        <v>Research jobs created in supported entities
(Paramą gavusiuose subjektuose sukurtos mokslo tiriamojo darbo vietos)</v>
      </c>
      <c r="C66" s="36" t="str">
        <f>L15</f>
        <v>annual FTEs</v>
      </c>
      <c r="D66" s="36">
        <v>0</v>
      </c>
      <c r="E66" s="35" t="str">
        <f>J11</f>
        <v>Capital region</v>
      </c>
      <c r="F66" s="36" t="s">
        <v>36</v>
      </c>
      <c r="G66" s="36">
        <v>2021</v>
      </c>
      <c r="H66" s="36" t="s">
        <v>17</v>
      </c>
      <c r="I66" s="40">
        <f>P15+P25</f>
        <v>42</v>
      </c>
      <c r="J66" s="35"/>
      <c r="K66" s="35"/>
      <c r="L66" s="15"/>
      <c r="M66" s="15"/>
      <c r="N66" s="15"/>
      <c r="O66" s="20"/>
      <c r="P66" s="5"/>
      <c r="Q66" s="5"/>
    </row>
    <row r="67" spans="1:17" ht="130.5" customHeight="1" x14ac:dyDescent="0.25">
      <c r="A67" s="39" t="str">
        <f>H27</f>
        <v>RCR18</v>
      </c>
      <c r="B67" s="35" t="str">
        <f>I27</f>
        <v>SMEs using incubator services after incubator creation
(Inkubatoriaus paslaugomis besinaudojančios MVĮ po inkubatoriaus sukūrimo)</v>
      </c>
      <c r="C67" s="36" t="str">
        <f>L27</f>
        <v>enterprises/year</v>
      </c>
      <c r="D67" s="36">
        <v>0</v>
      </c>
      <c r="E67" s="35" t="str">
        <f>J26</f>
        <v>Mid-West Region</v>
      </c>
      <c r="F67" s="36" t="s">
        <v>36</v>
      </c>
      <c r="G67" s="36">
        <v>2021</v>
      </c>
      <c r="H67" s="36" t="s">
        <v>17</v>
      </c>
      <c r="I67" s="40">
        <f>P27</f>
        <v>21</v>
      </c>
      <c r="J67" s="35"/>
      <c r="K67" s="35"/>
      <c r="L67" s="15"/>
      <c r="M67" s="15"/>
      <c r="N67" s="15"/>
      <c r="O67" s="20"/>
      <c r="P67" s="5"/>
      <c r="Q67" s="5"/>
    </row>
    <row r="68" spans="1:17" ht="79.5" customHeight="1" x14ac:dyDescent="0.25">
      <c r="A68" s="39" t="str">
        <f>H30</f>
        <v>Specific result</v>
      </c>
      <c r="B68" s="35" t="str">
        <f>I30</f>
        <v>An innovative public procurement has been implemented
(Įvykdytas inovatyvus viešasis pirkimas)</v>
      </c>
      <c r="C68" s="45" t="str">
        <f>L30</f>
        <v>number</v>
      </c>
      <c r="D68" s="34">
        <v>0</v>
      </c>
      <c r="E68" s="35" t="str">
        <f>J28</f>
        <v>Mid-West Region</v>
      </c>
      <c r="F68" s="36" t="s">
        <v>36</v>
      </c>
      <c r="G68" s="36">
        <f>N20</f>
        <v>2021</v>
      </c>
      <c r="H68" s="36" t="s">
        <v>17</v>
      </c>
      <c r="I68" s="40">
        <f>P30+P36</f>
        <v>8</v>
      </c>
      <c r="J68" s="35"/>
      <c r="K68" s="35"/>
      <c r="L68" s="15"/>
      <c r="M68" s="15"/>
      <c r="N68" s="15"/>
      <c r="O68" s="20"/>
      <c r="P68" s="5"/>
      <c r="Q68" s="5"/>
    </row>
    <row r="69" spans="1:17" ht="86.25" customHeight="1" x14ac:dyDescent="0.25">
      <c r="A69" s="39" t="str">
        <f>H33</f>
        <v>Specific result</v>
      </c>
      <c r="B69" s="35" t="str">
        <f>I33</f>
        <v>An innovative public procurement has been implemented
(Įvykdytas inovatyvus viešasis pirkimas)</v>
      </c>
      <c r="C69" s="45" t="str">
        <f>L33</f>
        <v>number</v>
      </c>
      <c r="D69" s="34">
        <v>0</v>
      </c>
      <c r="E69" s="35" t="str">
        <f>J31</f>
        <v>Capital region</v>
      </c>
      <c r="F69" s="36" t="s">
        <v>36</v>
      </c>
      <c r="G69" s="36">
        <v>2021</v>
      </c>
      <c r="H69" s="36" t="s">
        <v>17</v>
      </c>
      <c r="I69" s="40">
        <f>P33+P39</f>
        <v>12</v>
      </c>
      <c r="J69" s="35"/>
      <c r="K69" s="35"/>
      <c r="L69" s="15"/>
      <c r="M69" s="15"/>
      <c r="N69" s="15"/>
      <c r="O69" s="20"/>
      <c r="P69" s="5"/>
      <c r="Q69" s="5"/>
    </row>
    <row r="70" spans="1:17" x14ac:dyDescent="0.25">
      <c r="A70" s="2"/>
      <c r="B70" s="2"/>
      <c r="C70" s="2"/>
      <c r="D70" s="12">
        <f>SUM(D55:D69)</f>
        <v>0</v>
      </c>
      <c r="E70" s="2"/>
      <c r="F70" s="2"/>
      <c r="G70" s="2">
        <v>0</v>
      </c>
      <c r="H70" s="2">
        <f>SUM(H55:H69)</f>
        <v>0</v>
      </c>
      <c r="I70" s="11">
        <f>SUM(I55:I69)</f>
        <v>26339852.479999997</v>
      </c>
      <c r="J70" s="50">
        <f>SUM(J55:J69)</f>
        <v>291.2</v>
      </c>
      <c r="K70" s="2" t="b">
        <f>I70=P44</f>
        <v>1</v>
      </c>
      <c r="M70" s="2"/>
      <c r="N70" s="2"/>
    </row>
  </sheetData>
  <autoFilter ref="A5:Q46" xr:uid="{00000000-0001-0000-0000-000000000000}"/>
  <mergeCells count="95">
    <mergeCell ref="B31:B33"/>
    <mergeCell ref="C31:C33"/>
    <mergeCell ref="G23:G25"/>
    <mergeCell ref="G11:G15"/>
    <mergeCell ref="G26:G27"/>
    <mergeCell ref="B26:B27"/>
    <mergeCell ref="C26:C27"/>
    <mergeCell ref="D26:D27"/>
    <mergeCell ref="B23:B25"/>
    <mergeCell ref="E23:E25"/>
    <mergeCell ref="F23:F25"/>
    <mergeCell ref="B11:B15"/>
    <mergeCell ref="C11:C15"/>
    <mergeCell ref="E11:E15"/>
    <mergeCell ref="F11:F15"/>
    <mergeCell ref="A40:A43"/>
    <mergeCell ref="B40:B43"/>
    <mergeCell ref="G40:G43"/>
    <mergeCell ref="F40:F43"/>
    <mergeCell ref="E40:E43"/>
    <mergeCell ref="D40:D43"/>
    <mergeCell ref="C40:C43"/>
    <mergeCell ref="B37:B39"/>
    <mergeCell ref="C37:C39"/>
    <mergeCell ref="E37:E39"/>
    <mergeCell ref="F37:F39"/>
    <mergeCell ref="G37:G39"/>
    <mergeCell ref="A26:A27"/>
    <mergeCell ref="J28:J30"/>
    <mergeCell ref="K28:K30"/>
    <mergeCell ref="B28:B30"/>
    <mergeCell ref="C28:C30"/>
    <mergeCell ref="E28:E30"/>
    <mergeCell ref="F28:F30"/>
    <mergeCell ref="G28:G30"/>
    <mergeCell ref="A28:A39"/>
    <mergeCell ref="B34:B36"/>
    <mergeCell ref="C34:C36"/>
    <mergeCell ref="D34:D39"/>
    <mergeCell ref="E34:E36"/>
    <mergeCell ref="F34:F36"/>
    <mergeCell ref="E26:E27"/>
    <mergeCell ref="F26:F27"/>
    <mergeCell ref="G4:G5"/>
    <mergeCell ref="C6:C10"/>
    <mergeCell ref="B6:B10"/>
    <mergeCell ref="A2:Q2"/>
    <mergeCell ref="K6:K10"/>
    <mergeCell ref="J6:J10"/>
    <mergeCell ref="O4:O5"/>
    <mergeCell ref="F6:F10"/>
    <mergeCell ref="E6:E10"/>
    <mergeCell ref="H4:I4"/>
    <mergeCell ref="J4:J5"/>
    <mergeCell ref="K4:K5"/>
    <mergeCell ref="L4:L5"/>
    <mergeCell ref="G6:G10"/>
    <mergeCell ref="Q4:Q5"/>
    <mergeCell ref="D4:F4"/>
    <mergeCell ref="J40:J43"/>
    <mergeCell ref="K40:K43"/>
    <mergeCell ref="J26:J27"/>
    <mergeCell ref="K26:K27"/>
    <mergeCell ref="A1:H1"/>
    <mergeCell ref="F16:F20"/>
    <mergeCell ref="C16:C20"/>
    <mergeCell ref="E16:E20"/>
    <mergeCell ref="G16:G20"/>
    <mergeCell ref="A6:A25"/>
    <mergeCell ref="D6:D15"/>
    <mergeCell ref="D16:D25"/>
    <mergeCell ref="B16:B20"/>
    <mergeCell ref="A4:A5"/>
    <mergeCell ref="B4:B5"/>
    <mergeCell ref="C4:C5"/>
    <mergeCell ref="J37:J39"/>
    <mergeCell ref="K37:K39"/>
    <mergeCell ref="C21:C25"/>
    <mergeCell ref="J11:J15"/>
    <mergeCell ref="K34:K36"/>
    <mergeCell ref="G31:G33"/>
    <mergeCell ref="J31:J33"/>
    <mergeCell ref="K31:K33"/>
    <mergeCell ref="E31:E33"/>
    <mergeCell ref="F31:F33"/>
    <mergeCell ref="D28:D33"/>
    <mergeCell ref="J34:J36"/>
    <mergeCell ref="G34:G36"/>
    <mergeCell ref="P4:P5"/>
    <mergeCell ref="M4:N4"/>
    <mergeCell ref="K11:K15"/>
    <mergeCell ref="J23:J25"/>
    <mergeCell ref="K23:K25"/>
    <mergeCell ref="J16:J20"/>
    <mergeCell ref="K16:K20"/>
  </mergeCells>
  <phoneticPr fontId="6" type="noConversion"/>
  <pageMargins left="0.7" right="0.7" top="0.75" bottom="0.75" header="0.3" footer="0.3"/>
  <pageSetup paperSize="8" scale="3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03DBC-12D7-4938-8C51-DC99690F7C82}">
  <dimension ref="A1:C19"/>
  <sheetViews>
    <sheetView zoomScale="90" zoomScaleNormal="90" workbookViewId="0">
      <selection activeCell="B23" sqref="B23"/>
    </sheetView>
  </sheetViews>
  <sheetFormatPr defaultRowHeight="12.75" x14ac:dyDescent="0.2"/>
  <cols>
    <col min="1" max="1" width="29" style="71" bestFit="1" customWidth="1"/>
    <col min="2" max="2" width="80" style="71" bestFit="1" customWidth="1"/>
    <col min="3" max="3" width="27.5703125" style="71" bestFit="1" customWidth="1"/>
    <col min="4" max="16384" width="9.140625" style="71"/>
  </cols>
  <sheetData>
    <row r="1" spans="1:3" x14ac:dyDescent="0.2">
      <c r="A1" s="69" t="s">
        <v>73</v>
      </c>
      <c r="B1" s="70" t="s">
        <v>74</v>
      </c>
    </row>
    <row r="2" spans="1:3" x14ac:dyDescent="0.2">
      <c r="A2" s="72" t="s">
        <v>19</v>
      </c>
      <c r="B2" s="72" t="s">
        <v>88</v>
      </c>
    </row>
    <row r="3" spans="1:3" ht="25.5" x14ac:dyDescent="0.2">
      <c r="A3" s="72" t="s">
        <v>20</v>
      </c>
      <c r="B3" s="73" t="s">
        <v>102</v>
      </c>
      <c r="C3" s="78"/>
    </row>
    <row r="4" spans="1:3" x14ac:dyDescent="0.2">
      <c r="A4" s="72" t="s">
        <v>75</v>
      </c>
      <c r="B4" s="75" t="s">
        <v>60</v>
      </c>
      <c r="C4" s="78"/>
    </row>
    <row r="5" spans="1:3" x14ac:dyDescent="0.2">
      <c r="A5" s="72" t="s">
        <v>76</v>
      </c>
      <c r="B5" s="75" t="s">
        <v>89</v>
      </c>
    </row>
    <row r="6" spans="1:3" x14ac:dyDescent="0.2">
      <c r="A6" s="72" t="s">
        <v>6</v>
      </c>
      <c r="B6" s="75">
        <v>0</v>
      </c>
    </row>
    <row r="7" spans="1:3" x14ac:dyDescent="0.2">
      <c r="A7" s="72" t="s">
        <v>7</v>
      </c>
      <c r="B7" s="79" t="s">
        <v>90</v>
      </c>
    </row>
    <row r="8" spans="1:3" x14ac:dyDescent="0.2">
      <c r="A8" s="72" t="s">
        <v>8</v>
      </c>
      <c r="B8" s="75" t="s">
        <v>77</v>
      </c>
    </row>
    <row r="9" spans="1:3" x14ac:dyDescent="0.2">
      <c r="A9" s="72" t="s">
        <v>78</v>
      </c>
      <c r="B9" s="80" t="s">
        <v>94</v>
      </c>
    </row>
    <row r="10" spans="1:3" ht="25.5" x14ac:dyDescent="0.2">
      <c r="A10" s="72" t="s">
        <v>79</v>
      </c>
      <c r="B10" s="74" t="s">
        <v>95</v>
      </c>
    </row>
    <row r="11" spans="1:3" ht="215.25" customHeight="1" x14ac:dyDescent="0.2">
      <c r="A11" s="72" t="s">
        <v>80</v>
      </c>
      <c r="B11" s="73" t="s">
        <v>93</v>
      </c>
    </row>
    <row r="12" spans="1:3" x14ac:dyDescent="0.2">
      <c r="A12" s="72" t="s">
        <v>81</v>
      </c>
      <c r="B12" s="75" t="s">
        <v>30</v>
      </c>
    </row>
    <row r="13" spans="1:3" ht="76.5" x14ac:dyDescent="0.2">
      <c r="A13" s="72" t="s">
        <v>82</v>
      </c>
      <c r="B13" s="73" t="s">
        <v>96</v>
      </c>
    </row>
    <row r="14" spans="1:3" x14ac:dyDescent="0.2">
      <c r="A14" s="72" t="s">
        <v>83</v>
      </c>
      <c r="B14" s="74"/>
    </row>
    <row r="15" spans="1:3" ht="38.25" x14ac:dyDescent="0.2">
      <c r="A15" s="72" t="s">
        <v>84</v>
      </c>
      <c r="B15" s="74" t="s">
        <v>103</v>
      </c>
      <c r="C15" s="78"/>
    </row>
    <row r="16" spans="1:3" x14ac:dyDescent="0.2">
      <c r="A16" s="72" t="s">
        <v>85</v>
      </c>
      <c r="B16" s="74"/>
    </row>
    <row r="17" spans="1:2" x14ac:dyDescent="0.2">
      <c r="A17" s="72" t="s">
        <v>86</v>
      </c>
      <c r="B17" s="75" t="s">
        <v>91</v>
      </c>
    </row>
    <row r="18" spans="1:2" x14ac:dyDescent="0.2">
      <c r="A18" s="72" t="s">
        <v>87</v>
      </c>
      <c r="B18" s="77"/>
    </row>
    <row r="19" spans="1:2" x14ac:dyDescent="0.2">
      <c r="A19" s="72" t="s">
        <v>92</v>
      </c>
      <c r="B19" s="7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e xmlns="9a9637e9-1c11-4ee9-91b8-f060e3608fb2" xsi:nil="true"/>
    <lcf76f155ced4ddcb4097134ff3c332f xmlns="9a9637e9-1c11-4ee9-91b8-f060e3608fb2">
      <Terms xmlns="http://schemas.microsoft.com/office/infopath/2007/PartnerControls"/>
    </lcf76f155ced4ddcb4097134ff3c332f>
    <Tagperson xmlns="9a9637e9-1c11-4ee9-91b8-f060e3608fb2">
      <UserInfo>
        <DisplayName/>
        <AccountId xsi:nil="true"/>
        <AccountType/>
      </UserInfo>
    </Tagperson>
    <TaxCatchAll xmlns="4af8c89d-4332-4d32-84a3-abf4120a800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697B7BFF882854783B2AFEB81A9CCE9" ma:contentTypeVersion="18" ma:contentTypeDescription="Create a new document." ma:contentTypeScope="" ma:versionID="1016696a41f07e679491d4bd3cf96a41">
  <xsd:schema xmlns:xsd="http://www.w3.org/2001/XMLSchema" xmlns:xs="http://www.w3.org/2001/XMLSchema" xmlns:p="http://schemas.microsoft.com/office/2006/metadata/properties" xmlns:ns2="9a9637e9-1c11-4ee9-91b8-f060e3608fb2" xmlns:ns3="4af8c89d-4332-4d32-84a3-abf4120a8008" targetNamespace="http://schemas.microsoft.com/office/2006/metadata/properties" ma:root="true" ma:fieldsID="8939d6855f77479fb7e63d4b5870fb01" ns2:_="" ns3:_="">
    <xsd:import namespace="9a9637e9-1c11-4ee9-91b8-f060e3608fb2"/>
    <xsd:import namespace="4af8c89d-4332-4d32-84a3-abf4120a800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LengthInSeconds" minOccurs="0"/>
                <xsd:element ref="ns2:MediaServiceSearchProperties" minOccurs="0"/>
                <xsd:element ref="ns2:MediaServiceLocation" minOccurs="0"/>
                <xsd:element ref="ns2:Tagperson"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9637e9-1c11-4ee9-91b8-f060e3608f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2b2fad6-9d2c-441c-a321-3f5f1e9bd92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Tagperson" ma:index="23" nillable="true" ma:displayName="Tag person" ma:format="Dropdown" ma:list="UserInfo" ma:SharePointGroup="0" ma:internalName="Tagperson">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ate" ma:index="24"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af8c89d-4332-4d32-84a3-abf4120a800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53e2674e-22e9-4968-b3bf-973bbed9b370}" ma:internalName="TaxCatchAll" ma:showField="CatchAllData" ma:web="4af8c89d-4332-4d32-84a3-abf4120a80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DFBC82-546D-4C60-AC19-ABEC1D50E3CF}">
  <ds:schemaRefs>
    <ds:schemaRef ds:uri="http://purl.org/dc/dcmitype/"/>
    <ds:schemaRef ds:uri="9a9637e9-1c11-4ee9-91b8-f060e3608fb2"/>
    <ds:schemaRef ds:uri="http://schemas.microsoft.com/office/2006/metadata/properties"/>
    <ds:schemaRef ds:uri="http://schemas.microsoft.com/office/infopath/2007/PartnerControls"/>
    <ds:schemaRef ds:uri="http://purl.org/dc/terms/"/>
    <ds:schemaRef ds:uri="http://www.w3.org/XML/1998/namespace"/>
    <ds:schemaRef ds:uri="4af8c89d-4332-4d32-84a3-abf4120a8008"/>
    <ds:schemaRef ds:uri="http://schemas.microsoft.com/office/2006/documentManagement/type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F61A6C57-5430-437C-9987-889E90E5A1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9637e9-1c11-4ee9-91b8-f060e3608fb2"/>
    <ds:schemaRef ds:uri="4af8c89d-4332-4d32-84a3-abf4120a80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98004C-92B5-4100-A885-3E369E17E74C}">
  <ds:schemaRefs>
    <ds:schemaRef ds:uri="http://schemas.microsoft.com/sharepoint/v3/contenttype/forms"/>
  </ds:schemaRefs>
</ds:datastoreItem>
</file>

<file path=docMetadata/LabelInfo.xml><?xml version="1.0" encoding="utf-8"?>
<clbl:labelList xmlns:clbl="http://schemas.microsoft.com/office/2020/mipLabelMetadata">
  <clbl:label id="{7bce49ad-6e13-4667-9698-89b6274ba9f6}" enabled="0" method="" siteId="{7bce49ad-6e13-4667-9698-89b6274ba9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vt:i4>
      </vt:variant>
    </vt:vector>
  </HeadingPairs>
  <TitlesOfParts>
    <vt:vector size="3" baseType="lpstr">
      <vt:lpstr>11.1</vt:lpstr>
      <vt:lpstr>Fiches Specific Result 11.1.3</vt:lpstr>
      <vt:lpstr>'Fiches Specific Result 11.1.3'!_Toc207634837</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
  <dcterms:created xsi:type="dcterms:W3CDTF">2006-09-16T00:00:00Z</dcterms:created>
  <dcterms:modified xsi:type="dcterms:W3CDTF">2026-03-23T07:28:54Z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0x0101007697B7BFF882854783B2AFEB81A9CCE9</vt:lpwstr>
  </property>
  <property fmtid="{D5CDD505-2E9C-101B-9397-08002B2CF9AE}" pid="3" name="MSIP_Label_6bd9ddd1-4d20-43f6-abfa-fc3c07406f94_Enabled">
    <vt:lpwstr>true</vt:lpwstr>
  </property>
  <property fmtid="{D5CDD505-2E9C-101B-9397-08002B2CF9AE}" pid="4" name="MSIP_Label_6bd9ddd1-4d20-43f6-abfa-fc3c07406f94_SetDate">
    <vt:lpwstr>2024-10-07T08:01:39Z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5ff12bd6-9c68-4125-8572-fb7b2e91f5c5</vt:lpwstr>
  </property>
  <property fmtid="{D5CDD505-2E9C-101B-9397-08002B2CF9AE}" pid="9" name="MSIP_Label_6bd9ddd1-4d20-43f6-abfa-fc3c07406f94_ContentBits">
    <vt:lpwstr>0</vt:lpwstr>
  </property>
  <property fmtid="{D5CDD505-2E9C-101B-9397-08002B2CF9AE}" pid="10" name="MediaServiceImageTags">
    <vt:lpwstr/>
  </property>
</Properties>
</file>