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6756B63-5EDF-4D13-8D75-C5B763983EBE}" xr6:coauthVersionLast="47" xr6:coauthVersionMax="47" xr10:uidLastSave="{00000000-0000-0000-0000-000000000000}"/>
  <bookViews>
    <workbookView xWindow="-120" yWindow="-120" windowWidth="29040" windowHeight="15720" xr2:uid="{00000000-000D-0000-FFFF-FFFF00000000}"/>
  </bookViews>
  <sheets>
    <sheet name="4.7 (4.4)" sheetId="19" r:id="rId1"/>
    <sheet name="F Special output 4.4.1 (1)" sheetId="20" r:id="rId2"/>
    <sheet name="F Special result 4.4.1 (1)" sheetId="2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9" l="1"/>
  <c r="E8" i="19"/>
  <c r="E6" i="19"/>
  <c r="I28" i="19"/>
  <c r="D27" i="19" l="1"/>
  <c r="C28" i="19" l="1"/>
  <c r="B28" i="19"/>
  <c r="A28" i="19"/>
  <c r="I27" i="19"/>
  <c r="C27" i="19"/>
  <c r="A27" i="19"/>
  <c r="C26" i="19"/>
  <c r="B26" i="19"/>
  <c r="A26" i="19"/>
  <c r="C25" i="19"/>
  <c r="B25" i="19"/>
  <c r="A25" i="19"/>
  <c r="C24" i="19"/>
  <c r="B24" i="19"/>
  <c r="A24" i="19"/>
  <c r="C23" i="19"/>
  <c r="B23" i="19"/>
  <c r="A23" i="19"/>
  <c r="C22" i="19"/>
  <c r="B22" i="19"/>
  <c r="A22" i="19"/>
  <c r="C21" i="19"/>
  <c r="A21" i="19"/>
  <c r="C20" i="19"/>
  <c r="A20" i="19"/>
  <c r="B27" i="19" l="1"/>
  <c r="B21" i="19"/>
  <c r="B20" i="19"/>
  <c r="I22" i="19" l="1"/>
  <c r="H22" i="19"/>
  <c r="O16" i="19"/>
  <c r="P16" i="19"/>
  <c r="I26" i="19"/>
  <c r="H26" i="19"/>
  <c r="I25" i="19"/>
  <c r="H25" i="19"/>
  <c r="I24" i="19"/>
  <c r="H24" i="19"/>
  <c r="I23" i="19"/>
  <c r="H23" i="19"/>
  <c r="I21" i="19"/>
  <c r="H21" i="19"/>
  <c r="I20" i="19"/>
  <c r="H20" i="19"/>
  <c r="E17" i="19"/>
  <c r="E16" i="19"/>
  <c r="C17" i="19"/>
  <c r="C16" i="19"/>
  <c r="H29" i="19" l="1"/>
  <c r="I29" i="19"/>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F8" i="19" l="1"/>
  <c r="F6" i="19"/>
  <c r="F16" i="19" s="1"/>
  <c r="G6" i="19" l="1"/>
  <c r="G8" i="19"/>
  <c r="G10" i="19"/>
  <c r="B10" i="19"/>
  <c r="F10" i="19"/>
  <c r="F17" i="19" s="1"/>
  <c r="B8" i="19" l="1"/>
  <c r="G17" i="19"/>
  <c r="B6" i="19"/>
  <c r="G16" i="19"/>
</calcChain>
</file>

<file path=xl/sharedStrings.xml><?xml version="1.0" encoding="utf-8"?>
<sst xmlns="http://schemas.openxmlformats.org/spreadsheetml/2006/main" count="209" uniqueCount="114">
  <si>
    <t>Action</t>
  </si>
  <si>
    <t>Total allocation at action level (indicative)</t>
  </si>
  <si>
    <t>EU Amount (EUR)</t>
  </si>
  <si>
    <t>Intervention field</t>
  </si>
  <si>
    <t>Indicator</t>
  </si>
  <si>
    <t>Category of region</t>
  </si>
  <si>
    <t>Fund</t>
  </si>
  <si>
    <t>M.U.</t>
  </si>
  <si>
    <t>Baseline</t>
  </si>
  <si>
    <t xml:space="preserve">Milestone 2024 </t>
  </si>
  <si>
    <t>Target 2029</t>
  </si>
  <si>
    <t>Data source</t>
  </si>
  <si>
    <t>code and name</t>
  </si>
  <si>
    <t>co-financing rate (Eur.)</t>
  </si>
  <si>
    <t>Amount (EU+ national)(Eur.)</t>
  </si>
  <si>
    <t>Code</t>
  </si>
  <si>
    <t>Name</t>
  </si>
  <si>
    <t>value</t>
  </si>
  <si>
    <t>Year</t>
  </si>
  <si>
    <t>Capital Region</t>
  </si>
  <si>
    <t>persons</t>
  </si>
  <si>
    <t>n/a</t>
  </si>
  <si>
    <t>projects</t>
  </si>
  <si>
    <t>Mid-West Region</t>
  </si>
  <si>
    <t>percent</t>
  </si>
  <si>
    <t xml:space="preserve">allocation 2021- 2027 used for calculation of 2029 target </t>
  </si>
  <si>
    <t xml:space="preserve"> </t>
  </si>
  <si>
    <t>Ministry of education, science and sport</t>
  </si>
  <si>
    <t>Row ID</t>
  </si>
  <si>
    <t>Field</t>
  </si>
  <si>
    <t>Indicator metadata</t>
  </si>
  <si>
    <t>Indicator code</t>
  </si>
  <si>
    <t>P.S.</t>
  </si>
  <si>
    <t>Indicator name</t>
  </si>
  <si>
    <t>Measurement unit</t>
  </si>
  <si>
    <t>Type of indicator</t>
  </si>
  <si>
    <t>Output</t>
  </si>
  <si>
    <t>Milestone 2024</t>
  </si>
  <si>
    <t>Policy objective</t>
  </si>
  <si>
    <t>PO4 Social Europe</t>
  </si>
  <si>
    <t>Specific objective</t>
  </si>
  <si>
    <t>Definition and concepts</t>
  </si>
  <si>
    <t>Data collection</t>
  </si>
  <si>
    <t>Supported projects</t>
  </si>
  <si>
    <t>Time measurement achieved</t>
  </si>
  <si>
    <t>Aggregation issues</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</si>
  <si>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</si>
  <si>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</si>
  <si>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</si>
  <si>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</si>
  <si>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</si>
  <si>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output indicator</t>
  </si>
  <si>
    <t>Notes</t>
  </si>
  <si>
    <t>Examples</t>
  </si>
  <si>
    <t>No examples</t>
  </si>
  <si>
    <t>R.S.</t>
  </si>
  <si>
    <t>Result</t>
  </si>
  <si>
    <t>Not required</t>
  </si>
  <si>
    <t>Rule 1: Reporting by specific objective Forecast for selected projects and achieved values, both cumulative to date (CPR Annex VII, Table 6A).</t>
  </si>
  <si>
    <t>Not required. Specific result indicator</t>
  </si>
  <si>
    <r>
      <rPr>
        <strike/>
        <sz val="11"/>
        <rFont val="Calibri"/>
        <family val="2"/>
        <charset val="186"/>
        <scheme val="minor"/>
      </rPr>
      <t xml:space="preserve">
</t>
    </r>
    <r>
      <rPr>
        <sz val="11"/>
        <rFont val="Calibri"/>
        <family val="2"/>
        <charset val="186"/>
        <scheme val="minor"/>
      </rPr>
      <t>persons</t>
    </r>
  </si>
  <si>
    <t>EECO04</t>
  </si>
  <si>
    <t>EECO09</t>
  </si>
  <si>
    <t>EECO10</t>
  </si>
  <si>
    <t>EECO15</t>
  </si>
  <si>
    <t>Inactive (neaktyvūs asmenys)</t>
  </si>
  <si>
    <t>Participants with lower secondary education or less (asmenys, turintys pagrindinį arba žemesnį nei pagrindinis išsilavinimą)</t>
  </si>
  <si>
    <t>Participants with upper secondary education or post-secondary education ( asmenys, turintys vidurinį arba profesinį (turint vidurinį) išsilavinimą</t>
  </si>
  <si>
    <t>Minorities (including marginalised communities such as the Roma)(mažumos (įskaitant marginalizuotas bendruomenes, pavyzdžiui, romus)</t>
  </si>
  <si>
    <t>ESF+</t>
  </si>
  <si>
    <t>Indicator M.U.</t>
  </si>
  <si>
    <t>Indicator baseline value</t>
  </si>
  <si>
    <t>Indicator baseline year</t>
  </si>
  <si>
    <t>Capital</t>
  </si>
  <si>
    <t>MWR</t>
  </si>
  <si>
    <t>EECO01</t>
  </si>
  <si>
    <t>Total number of participants (bendras dalyvių skaičius)</t>
  </si>
  <si>
    <t>Total number of participants = EECO04</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</si>
  <si>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1.770.
The projected value of the indicator for 2024 will be 15 percent of the projected value for 2029: 1.770 * 15 percent = 265. Depending on the paid part of funding at the end of year four of 2014–2020 period.</t>
  </si>
  <si>
    <t xml:space="preserve">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710.
The projected value of the indicator for 2024 will be 15 percent of the projected value for 2029: 710 * 15 percent = 106 ~ 110. It is related to the funding part that was paid at the end of year four of the period 2014–2020. </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</si>
  <si>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4.600.
The projected value of the indicator for 2024 will be 15 percent of the projected value for 2029: 4.600 * 15 percent = 690.  Depending on the paid part of funding at the end of year four of 2014–2020 period.</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</si>
  <si>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According to data of Department of National Minorities under the Government of the Republic of Lithuania, 2,5 thousand Romani people live and around 800 out of them are adult of working life, almost all of them have low qualification. Experience of 2014-2020 period reveals that only few Romani people participated in the projects. This number should also include emigrants, who constitute small figure, as well. Ministry of Education, Science and Sport objectives, the projected value of the indicator in Mid-West Region: 710.
The projected value of the indicator for 2024 will be 15 percent of the projected value for 2029: 710 * 15 percent = 106 ~ 110. Depending on the paid part of funding at the end of year four of 2014–2020 period.</t>
  </si>
  <si>
    <t>Percent</t>
  </si>
  <si>
    <t>SO 4.4. To encourage flexible opportunities for trainings, acquisition of qualifications and re-qualification</t>
  </si>
  <si>
    <t>During implementation of project activities.</t>
  </si>
  <si>
    <t>Duplicates are eliminated from the project.</t>
  </si>
  <si>
    <t xml:space="preserve">SO 4.4. To encourage flexible opportunities for trainings, acquisition of qualifications and re-qualification   </t>
  </si>
  <si>
    <t>Number</t>
  </si>
  <si>
    <t>Tthe same person that have participated in several activities of the same project is counted once. Duplicates are eliminated from the project.</t>
  </si>
  <si>
    <t>Group of persons conisists of employed and unemployed people, 16 years old and older.
ESF+ trainings are trainings financed using funds of European Social Funds.
Usage of proposal for trainings is when a person starts training according to informal educational program, formal educational program and modules.
Received of proposal through unanimous electronic system is when a person autonomously with the help of specialist or other persons, finds necessary or appropriate trainings.
Unanimous electronic system is unanimous Lifelong learning information system, where training programs, acceptance requirements, persons registration and other electronic solutions are depicted that compound various opportunities of professional orientation, acknowledgement of qualifications and competences and encourages participation of persons in Lifelong learning.
Lifelong learning is any training activity during any moment in life with a goal to develop personal, civil, social and professional competences (source is a Law on informal adults education and continuous learning). 
Information system is a system of information processing and all resources of organization (information, people, technical instruments, finances and etc.), intended to process information, form (create), promote (receive and get).</t>
  </si>
  <si>
    <t xml:space="preserve">Targeted value in 2029 is estimated on the basis of 2014–2020 period. Projects with thematic conformity, the allocated funding is 15.742.077 Eur, indicator value, after having evaluated objective reasons, for which the indicator could not be achieved 4.032. It is assumed that projects of 2021–2027 will be performed under the same conditions as in 2014–2020 period.
The projected value of the indicator in the Capital county: 12.583.844 Eur * 4.032 / 15.742.077 Eur = 3.223 ~ 3.220.
The projected value of the indicator for 2024 will be 15 percent of the projected value for 2029: 3.220 * 15 percent = 483 ~ 480. Depending on the paid part of funding at the end of year four of 2014–2020 period. </t>
  </si>
  <si>
    <t>Targeted value in 2029 is estimated on the basis of 2014–2020 period. Projects with thematic conformity, the allocated funding is 15.742.077 Eur, indicator value, after having evaluated objective reasons, for which the indicator could not be achieved 4.032. It is assumed that projects of 2021–2027 will be performed under the same conditions as in 2014–2020 period.
The projected value of the indicator in Mid-West Region: 38.104.273 Eur * 4.032 / 15.742.077 Eur = 9.759 ~ 9.760.
The projected value of the indicator for 2024 will be 15 percent of the projected value for 2029: 9.760 * 15 percent = 1.464 ~ 1.460. Depending on the paid part of funding at the end of year four of 2014–2020 period.</t>
  </si>
  <si>
    <r>
      <t xml:space="preserve">Group of people comprises working persons and unemployed people (16 years old and older), low qualification adults </t>
    </r>
    <r>
      <rPr>
        <i/>
        <sz val="11"/>
        <rFont val="Calibri"/>
        <family val="2"/>
        <scheme val="minor"/>
      </rPr>
      <t>(people, who have primary or not lower than basic education, people, who have secondary or professional (and secondary) education</t>
    </r>
    <r>
      <rPr>
        <sz val="11"/>
        <rFont val="Calibri"/>
        <family val="2"/>
        <scheme val="minor"/>
      </rPr>
      <t xml:space="preserve">, migrants, minorities, unactive people.
Competences is ability to perform certain activity on the basis of entire complex of abilities, acquired knowledge, values (source: Law on Education).
Participation in ESF+ trainings are trainings funded by social fund according to informal modules of educational programmes and formal educational programmes. 
Informal education is education according to various educational needs,  development of qualifications, acquisition of additional competences,  except for formal educational programmes (source: Law on Education).
Formal education is education is performed according to the procedures determined in the laws of the Republic of Lithuania and aproved and registered educational programmes, after accomplishing of which, primary, base, secondary and higher education is acquired and/or qualification or competences are acknowledged, necessary to perform work or function regulated by the laws (source: Law on Education).
Educational program is a description of formal and informal activities defined in advance, according to which foreseen result is targeted (source: Law on Education).
Module of educational programme is a part of autonomous educational programme defined in advance (source: Law on Education). </t>
    </r>
  </si>
  <si>
    <t>Capital Region – 480, Mid-West Region – 1.460.</t>
  </si>
  <si>
    <t>Capital Region – 3.220, Mid-West Region – 9.760.</t>
  </si>
  <si>
    <t xml:space="preserve"> Persons, who have used the proposal for learning, received through unanimous electronic system (Asmenys, kurie pasinaudojo mokymosi pasiūlymu, gautu per vieningą elektroninę sistemą)</t>
  </si>
  <si>
    <t>Part of persons, who have acquired qualification after having participated in trainings (Asmenų, kurie dalyvavę  mokymuose įgijo kompetenciją, dalis)</t>
  </si>
  <si>
    <t>Related to the indicator of result “Part of persons, who have acquired qualification after having participated in trainings (Asmenų, kurie dalyvavę  mokymuose įgijo kompetenciją, dalis)“.</t>
  </si>
  <si>
    <t>Related to the indicators of result: 4.4.1 activities – “Persons, who have used the proposal for learning, received through unanimous electronic system (Asmenys, kurie pasinaudojo mokymosi pasiūlymu, gautu per vieningą elektroninę sistemą)”; 4.4.2 activities – “Inactive”, “Participants with lower secondary education or less”, “Participants with upper secondary education or post-secondary education”, “Minorities (including marginalised communities such as the Roma)”.</t>
  </si>
  <si>
    <r>
      <rPr>
        <b/>
        <sz val="11"/>
        <rFont val="Calibri"/>
        <family val="2"/>
        <charset val="186"/>
        <scheme val="minor"/>
      </rPr>
      <t>151</t>
    </r>
    <r>
      <rPr>
        <sz val="11"/>
        <rFont val="Calibri"/>
        <family val="2"/>
        <charset val="186"/>
        <scheme val="minor"/>
      </rPr>
      <t xml:space="preserve"> Support for adult education (excluding infrastructure)(Parama suaugusiųjų švietimui (išskyrus infrastruktūrą)</t>
    </r>
  </si>
  <si>
    <t>specific output</t>
  </si>
  <si>
    <t>specific result</t>
  </si>
  <si>
    <t>Number of persons</t>
  </si>
  <si>
    <t>Methodology for calculating the values for the indicator</t>
  </si>
  <si>
    <t>Policy objective - 4. A more social and inclusive Europe implementing the European Pillar of Social Rights</t>
  </si>
  <si>
    <t>Mid-West Lithuania Region</t>
  </si>
  <si>
    <t>New activities are funded, so the baseline value is 0.
Depending on 2014–2020 period (under other activities), 80–85 percent of participants in ESF activities acquire competences or qualification, evaluated possible risks (in case of changed place of residence, educational institution, illness, low performance level or other conditions, participation in project activities is suspended), it is planned that the number of persons, who participated in trainings and with acquired qualifications will compound 80 percent of product indicator.</t>
  </si>
  <si>
    <t>New activities are funded, so the baseline value is 0.
Given that in 2014–2020 period (under other activities), after having participated in ESF activities 80-85 percent of participants acquire competences or qualifications, after having evaluated possible risks (in case of changed place of residence, educational institution, illness, low performance level or other conditions, participation in project activities is suspended), it is planned that number of people, who have participated in trainings and acquired competences, will compound 80 percent of product indicator.</t>
  </si>
  <si>
    <t>A similar indicator for 2014-2020 period was not targeted, so the baseline value is 0.
Depending on 2014–2020 period (under other activities), 80–85 percent of participants in ESF activities acquire competences or qualification, evaluated possible risks (in case of changed place of residence, educational institution, illness, low performance level or other conditions, participation in project activities is suspended), it is planned that the number of persons, who participated in trainings and with acquired qualifications will compound 80 percent of product indicator.</t>
  </si>
  <si>
    <t>Specific objective – 4.7 (4.4). 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</si>
  <si>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4.7.1 (4.4.1). Increase participation in lifelong learning (Didinti dalyvavimą MVG)</t>
  </si>
  <si>
    <t>4.7.2 (4.4.2). To integrate adults with low qualification, migrants, refugees, and other vulnerable groups into labor market (Integruoti žemos kvalifikacijos suaugusius asmenis, migrantus, pabėgėlius ir kt. pažeidžiamas grupes į darbo rinką)</t>
  </si>
  <si>
    <t>The co-financing rate has been revised, but the calculation of the indicator targets is still based on the previous rate.</t>
  </si>
  <si>
    <t>General comments 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</si>
</sst>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0\ "/>
  </numFmts>
  <fonts count="11"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Times New Roman"/>
      <family val="1"/>
      <charset val="186"/>
    </font>
    <font>
      <strike/>
      <sz val="11"/>
      <name val="Calibri"/>
      <family val="2"/>
      <charset val="186"/>
      <scheme val="minor"/>
    </font>
    <font>
      <sz val="11"/>
      <color theme="1"/>
      <name val="Calibri"/>
      <family val="2"/>
      <scheme val="minor"/>
    </font>
    <font>
      <i/>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xf numFmtId="41" fontId="8" fillId="0" borderId="0" applyFont="0" applyFill="0" applyBorder="0" applyAlignment="0" applyProtection="0"/>
  </cellStyleXfs>
  <cellXfs count="118">
    <xf numFmtId="0" fontId="0" fillId="0" borderId="0" xfId="0"/>
    <xf numFmtId="0" fontId="6" fillId="0" borderId="0" xfId="0" applyFont="1"/>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164" fontId="5" fillId="0" borderId="0" xfId="1" applyNumberFormat="1" applyFont="1" applyAlignment="1">
      <alignment vertical="center"/>
    </xf>
    <xf numFmtId="3"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3" fontId="4" fillId="2" borderId="5" xfId="0" applyNumberFormat="1" applyFont="1" applyFill="1" applyBorder="1" applyAlignment="1">
      <alignment horizontal="center" vertical="center"/>
    </xf>
    <xf numFmtId="4" fontId="4" fillId="2" borderId="5"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5" fillId="2" borderId="10" xfId="0" applyFont="1" applyFill="1" applyBorder="1" applyAlignment="1">
      <alignment horizontal="center" vertical="center"/>
    </xf>
    <xf numFmtId="4" fontId="5" fillId="2" borderId="10" xfId="0" applyNumberFormat="1" applyFont="1" applyFill="1" applyBorder="1" applyAlignment="1">
      <alignment horizontal="center" vertical="center"/>
    </xf>
    <xf numFmtId="0" fontId="0" fillId="2" borderId="10" xfId="0" applyFill="1" applyBorder="1" applyAlignment="1">
      <alignment horizontal="center" vertical="center"/>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3" fontId="0" fillId="0" borderId="1" xfId="0" applyNumberFormat="1" applyBorder="1" applyAlignment="1">
      <alignment horizontal="center" vertical="center"/>
    </xf>
    <xf numFmtId="3" fontId="0" fillId="0" borderId="0" xfId="0" applyNumberFormat="1"/>
    <xf numFmtId="0" fontId="3" fillId="0" borderId="0" xfId="0" applyFont="1" applyAlignment="1">
      <alignment wrapText="1"/>
    </xf>
    <xf numFmtId="0" fontId="0" fillId="0" borderId="5" xfId="0" applyBorder="1" applyAlignment="1">
      <alignment horizontal="center" vertical="center"/>
    </xf>
    <xf numFmtId="3" fontId="0" fillId="0" borderId="6" xfId="0" applyNumberFormat="1" applyBorder="1" applyAlignment="1">
      <alignment horizontal="center" vertical="center"/>
    </xf>
    <xf numFmtId="3" fontId="0" fillId="0" borderId="8" xfId="0" applyNumberFormat="1" applyBorder="1" applyAlignment="1">
      <alignment horizontal="center" vertical="center"/>
    </xf>
    <xf numFmtId="0" fontId="0" fillId="2" borderId="7" xfId="0" applyFill="1" applyBorder="1" applyAlignment="1">
      <alignment horizontal="center" vertical="center" wrapText="1"/>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xf>
    <xf numFmtId="0" fontId="3" fillId="0" borderId="0" xfId="0" applyFont="1" applyAlignment="1">
      <alignment horizontal="left" vertical="top" wrapTex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5" xfId="0"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top"/>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0" fillId="2" borderId="10" xfId="0" applyFill="1" applyBorder="1" applyAlignment="1">
      <alignment horizontal="center" vertical="center" wrapText="1"/>
    </xf>
    <xf numFmtId="0" fontId="1" fillId="0" borderId="10" xfId="0" applyFont="1" applyBorder="1" applyAlignment="1">
      <alignment vertical="top" wrapText="1"/>
    </xf>
    <xf numFmtId="0" fontId="1" fillId="0" borderId="19" xfId="0" applyFont="1" applyBorder="1" applyAlignment="1">
      <alignment vertical="top" wrapText="1"/>
    </xf>
    <xf numFmtId="0" fontId="2" fillId="0" borderId="19" xfId="0" applyFont="1" applyBorder="1" applyAlignment="1">
      <alignment vertical="top" wrapText="1"/>
    </xf>
    <xf numFmtId="0" fontId="1" fillId="0" borderId="10" xfId="0" applyFont="1" applyBorder="1" applyAlignment="1">
      <alignment vertical="top"/>
    </xf>
    <xf numFmtId="0" fontId="5" fillId="0" borderId="16"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top" wrapText="1"/>
    </xf>
    <xf numFmtId="0" fontId="5" fillId="0" borderId="19"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xf numFmtId="0" fontId="10" fillId="3" borderId="24" xfId="0" applyFont="1" applyFill="1" applyBorder="1" applyAlignment="1">
      <alignment vertical="center" wrapText="1"/>
    </xf>
    <xf numFmtId="0" fontId="0" fillId="0" borderId="25" xfId="0" applyBorder="1"/>
    <xf numFmtId="0" fontId="3" fillId="0" borderId="24" xfId="0" applyFont="1" applyBorder="1" applyAlignment="1">
      <alignment wrapText="1"/>
    </xf>
    <xf numFmtId="0" fontId="3" fillId="0" borderId="10" xfId="0" applyFont="1" applyBorder="1" applyAlignment="1">
      <alignment horizontal="left" vertical="top" wrapText="1"/>
    </xf>
    <xf numFmtId="0" fontId="0" fillId="0" borderId="10" xfId="0" applyBorder="1"/>
    <xf numFmtId="0" fontId="1" fillId="0" borderId="0" xfId="0" applyFont="1" applyAlignment="1">
      <alignment horizontal="left" vertical="top" wrapText="1"/>
    </xf>
    <xf numFmtId="3" fontId="4" fillId="2" borderId="5" xfId="0" applyNumberFormat="1"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3" fontId="4" fillId="2" borderId="2" xfId="0" applyNumberFormat="1" applyFont="1" applyFill="1" applyBorder="1" applyAlignment="1">
      <alignment horizontal="center" vertical="top" wrapText="1"/>
    </xf>
    <xf numFmtId="0" fontId="1" fillId="0" borderId="3" xfId="0" applyFont="1" applyBorder="1" applyAlignment="1">
      <alignment horizontal="center" vertical="top"/>
    </xf>
    <xf numFmtId="0" fontId="1" fillId="0" borderId="18" xfId="0" applyFont="1" applyBorder="1" applyAlignment="1">
      <alignment horizontal="center" vertical="top"/>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5" xfId="0" applyFont="1" applyBorder="1" applyAlignment="1">
      <alignment horizontal="center" vertical="top" wrapText="1"/>
    </xf>
    <xf numFmtId="0" fontId="1" fillId="0" borderId="16" xfId="0" applyFont="1" applyBorder="1" applyAlignment="1">
      <alignment horizontal="center" vertical="top" wrapText="1"/>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5" xfId="0" applyFont="1" applyBorder="1" applyAlignment="1">
      <alignment horizontal="center" vertical="top"/>
    </xf>
    <xf numFmtId="0" fontId="1" fillId="0" borderId="3" xfId="0" applyFont="1" applyBorder="1" applyAlignment="1">
      <alignment horizontal="center" vertical="top" wrapText="1"/>
    </xf>
    <xf numFmtId="0" fontId="1" fillId="0" borderId="18" xfId="0" applyFont="1" applyBorder="1" applyAlignment="1">
      <alignment horizontal="center" vertical="top" wrapText="1"/>
    </xf>
    <xf numFmtId="0" fontId="1" fillId="0" borderId="20" xfId="0" applyFont="1" applyBorder="1" applyAlignment="1">
      <alignment horizontal="center" vertical="top"/>
    </xf>
    <xf numFmtId="0" fontId="1" fillId="0" borderId="21" xfId="0" applyFont="1" applyBorder="1" applyAlignment="1">
      <alignment horizontal="center" vertical="top"/>
    </xf>
    <xf numFmtId="0" fontId="1" fillId="0" borderId="17" xfId="0" applyFont="1" applyBorder="1" applyAlignment="1">
      <alignment horizontal="center" vertical="top" wrapText="1"/>
    </xf>
    <xf numFmtId="3" fontId="4" fillId="2" borderId="1" xfId="0" applyNumberFormat="1" applyFont="1" applyFill="1" applyBorder="1" applyAlignment="1">
      <alignment horizontal="center" vertical="top"/>
    </xf>
    <xf numFmtId="3" fontId="4" fillId="2" borderId="2" xfId="0" applyNumberFormat="1" applyFont="1" applyFill="1" applyBorder="1" applyAlignment="1">
      <alignment horizontal="center" vertical="top"/>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4" fillId="2" borderId="5"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3" fontId="4" fillId="2" borderId="5" xfId="0" applyNumberFormat="1" applyFont="1" applyFill="1" applyBorder="1" applyAlignment="1">
      <alignment horizontal="center" vertical="top"/>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0" xfId="0" applyFont="1" applyFill="1" applyBorder="1" applyAlignment="1">
      <alignment horizontal="center" vertical="center"/>
    </xf>
    <xf numFmtId="3" fontId="4" fillId="2" borderId="5"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10" xfId="0" applyFont="1" applyBorder="1" applyAlignment="1">
      <alignment horizontal="center" vertical="center" wrapText="1"/>
    </xf>
  </cellXfs>
  <cellStyles count="2">
    <cellStyle name="Įprastas" xfId="0" builtinId="0"/>
    <cellStyle name="Kablelis [0]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zoomScale="75" zoomScaleNormal="75" workbookViewId="0">
      <selection activeCell="G10" sqref="G10:G15"/>
    </sheetView>
  </sheetViews>
  <sheetFormatPr defaultRowHeight="15" x14ac:dyDescent="0.25"/>
  <cols>
    <col min="1" max="1" width="22.42578125" customWidth="1"/>
    <col min="2" max="2" width="18.140625" customWidth="1"/>
    <col min="3" max="3" width="16.5703125" bestFit="1" customWidth="1"/>
    <col min="4" max="4" width="17" bestFit="1" customWidth="1"/>
    <col min="5" max="5" width="16.7109375" customWidth="1"/>
    <col min="6" max="6" width="17.5703125" customWidth="1"/>
    <col min="7" max="7" width="21.7109375" customWidth="1"/>
    <col min="8" max="8" width="15.85546875" customWidth="1"/>
    <col min="9" max="9" width="25.5703125" customWidth="1"/>
    <col min="10" max="10" width="19.42578125" customWidth="1"/>
    <col min="11" max="11" width="13.28515625" customWidth="1"/>
    <col min="12" max="12" width="16.85546875" customWidth="1"/>
    <col min="13" max="13" width="13.7109375" customWidth="1"/>
    <col min="14" max="14" width="13.28515625" customWidth="1"/>
    <col min="15" max="15" width="14.140625" customWidth="1"/>
    <col min="16" max="16" width="13.5703125" customWidth="1"/>
    <col min="17" max="17" width="18.140625" customWidth="1"/>
    <col min="18" max="18" width="79.42578125" customWidth="1"/>
    <col min="19" max="19" width="18.140625" customWidth="1"/>
  </cols>
  <sheetData>
    <row r="1" spans="1:21" ht="18" customHeight="1" x14ac:dyDescent="0.25">
      <c r="A1" s="73" t="s">
        <v>104</v>
      </c>
      <c r="B1" s="73"/>
      <c r="C1" s="73"/>
      <c r="D1" s="73"/>
      <c r="E1" s="73"/>
      <c r="F1" s="73"/>
      <c r="G1" s="73"/>
      <c r="H1" s="73"/>
      <c r="I1" s="73"/>
      <c r="J1" s="73"/>
    </row>
    <row r="2" spans="1:21" x14ac:dyDescent="0.25">
      <c r="A2" s="73" t="s">
        <v>109</v>
      </c>
      <c r="B2" s="73"/>
      <c r="C2" s="73"/>
      <c r="D2" s="73"/>
      <c r="E2" s="73"/>
      <c r="F2" s="73"/>
      <c r="G2" s="73"/>
      <c r="H2" s="73"/>
      <c r="I2" s="73"/>
      <c r="J2" s="73"/>
      <c r="K2" s="73"/>
      <c r="L2" s="73"/>
      <c r="M2" s="73"/>
      <c r="N2" s="73"/>
      <c r="O2" s="73"/>
      <c r="P2" s="73"/>
      <c r="Q2" s="73"/>
      <c r="R2" s="73"/>
      <c r="S2" s="73"/>
    </row>
    <row r="3" spans="1:21" ht="15.75" thickBot="1" x14ac:dyDescent="0.3">
      <c r="A3" t="s">
        <v>27</v>
      </c>
      <c r="H3" s="1"/>
      <c r="S3" s="69"/>
    </row>
    <row r="4" spans="1:21" x14ac:dyDescent="0.25">
      <c r="A4" s="79" t="s">
        <v>0</v>
      </c>
      <c r="B4" s="88" t="s">
        <v>1</v>
      </c>
      <c r="C4" s="81" t="s">
        <v>2</v>
      </c>
      <c r="D4" s="83" t="s">
        <v>3</v>
      </c>
      <c r="E4" s="84"/>
      <c r="F4" s="84"/>
      <c r="G4" s="85" t="s">
        <v>25</v>
      </c>
      <c r="H4" s="87" t="s">
        <v>4</v>
      </c>
      <c r="I4" s="87"/>
      <c r="J4" s="88" t="s">
        <v>5</v>
      </c>
      <c r="K4" s="77" t="s">
        <v>6</v>
      </c>
      <c r="L4" s="88" t="s">
        <v>7</v>
      </c>
      <c r="M4" s="84" t="s">
        <v>8</v>
      </c>
      <c r="N4" s="92"/>
      <c r="O4" s="88" t="s">
        <v>9</v>
      </c>
      <c r="P4" s="88" t="s">
        <v>10</v>
      </c>
      <c r="Q4" s="88" t="s">
        <v>11</v>
      </c>
      <c r="R4" s="90" t="s">
        <v>103</v>
      </c>
      <c r="S4" s="116" t="s">
        <v>113</v>
      </c>
    </row>
    <row r="5" spans="1:21" ht="30.75" thickBot="1" x14ac:dyDescent="0.3">
      <c r="A5" s="80"/>
      <c r="B5" s="89"/>
      <c r="C5" s="82"/>
      <c r="D5" s="57" t="s">
        <v>12</v>
      </c>
      <c r="E5" s="58" t="s">
        <v>13</v>
      </c>
      <c r="F5" s="59" t="s">
        <v>14</v>
      </c>
      <c r="G5" s="86"/>
      <c r="H5" s="57" t="s">
        <v>15</v>
      </c>
      <c r="I5" s="60" t="s">
        <v>16</v>
      </c>
      <c r="J5" s="89"/>
      <c r="K5" s="78"/>
      <c r="L5" s="89"/>
      <c r="M5" s="60" t="s">
        <v>17</v>
      </c>
      <c r="N5" s="60" t="s">
        <v>18</v>
      </c>
      <c r="O5" s="89"/>
      <c r="P5" s="89"/>
      <c r="Q5" s="89"/>
      <c r="R5" s="91"/>
      <c r="S5" s="117"/>
    </row>
    <row r="6" spans="1:21" ht="150" x14ac:dyDescent="0.25">
      <c r="A6" s="106" t="s">
        <v>110</v>
      </c>
      <c r="B6" s="74">
        <f>G6</f>
        <v>10486536.666666668</v>
      </c>
      <c r="C6" s="105">
        <v>6291922</v>
      </c>
      <c r="D6" s="98" t="s">
        <v>99</v>
      </c>
      <c r="E6" s="74">
        <f>C6*0.4/0.6</f>
        <v>4194614.666666667</v>
      </c>
      <c r="F6" s="105">
        <f>C6+E6</f>
        <v>10486536.666666668</v>
      </c>
      <c r="G6" s="105">
        <f>F6</f>
        <v>10486536.666666668</v>
      </c>
      <c r="H6" s="10" t="s">
        <v>100</v>
      </c>
      <c r="I6" s="10" t="s">
        <v>95</v>
      </c>
      <c r="J6" s="98" t="s">
        <v>19</v>
      </c>
      <c r="K6" s="95" t="s">
        <v>69</v>
      </c>
      <c r="L6" s="10" t="s">
        <v>60</v>
      </c>
      <c r="M6" s="37">
        <v>0</v>
      </c>
      <c r="N6" s="37" t="s">
        <v>21</v>
      </c>
      <c r="O6" s="37">
        <v>480</v>
      </c>
      <c r="P6" s="11">
        <v>3220</v>
      </c>
      <c r="Q6" s="12" t="s">
        <v>22</v>
      </c>
      <c r="R6" s="61" t="s">
        <v>90</v>
      </c>
      <c r="S6" s="68" t="s">
        <v>112</v>
      </c>
    </row>
    <row r="7" spans="1:21" ht="105" x14ac:dyDescent="0.25">
      <c r="A7" s="107"/>
      <c r="B7" s="75"/>
      <c r="C7" s="93"/>
      <c r="D7" s="99"/>
      <c r="E7" s="75"/>
      <c r="F7" s="93"/>
      <c r="G7" s="93"/>
      <c r="H7" s="3" t="s">
        <v>101</v>
      </c>
      <c r="I7" s="3" t="s">
        <v>96</v>
      </c>
      <c r="J7" s="99"/>
      <c r="K7" s="96"/>
      <c r="L7" s="38" t="s">
        <v>24</v>
      </c>
      <c r="M7" s="8">
        <v>0</v>
      </c>
      <c r="N7" s="8">
        <v>2021</v>
      </c>
      <c r="O7" s="9" t="s">
        <v>21</v>
      </c>
      <c r="P7" s="8">
        <v>80</v>
      </c>
      <c r="Q7" s="8" t="s">
        <v>22</v>
      </c>
      <c r="R7" s="62" t="s">
        <v>106</v>
      </c>
      <c r="S7" s="66"/>
    </row>
    <row r="8" spans="1:21" ht="150" x14ac:dyDescent="0.25">
      <c r="A8" s="107"/>
      <c r="B8" s="75">
        <f>G8</f>
        <v>34093296.842105262</v>
      </c>
      <c r="C8" s="93">
        <v>32388632</v>
      </c>
      <c r="D8" s="99"/>
      <c r="E8" s="75">
        <f>C8*0.05/0.95</f>
        <v>1704664.8421052634</v>
      </c>
      <c r="F8" s="93">
        <f>C8+E8</f>
        <v>34093296.842105262</v>
      </c>
      <c r="G8" s="93">
        <f>F8</f>
        <v>34093296.842105262</v>
      </c>
      <c r="H8" s="3" t="s">
        <v>100</v>
      </c>
      <c r="I8" s="3" t="s">
        <v>95</v>
      </c>
      <c r="J8" s="99" t="s">
        <v>105</v>
      </c>
      <c r="K8" s="96"/>
      <c r="L8" s="38" t="s">
        <v>20</v>
      </c>
      <c r="M8" s="38">
        <v>0</v>
      </c>
      <c r="N8" s="38" t="s">
        <v>21</v>
      </c>
      <c r="O8" s="5">
        <v>1460</v>
      </c>
      <c r="P8" s="5">
        <v>9760</v>
      </c>
      <c r="Q8" s="6" t="s">
        <v>22</v>
      </c>
      <c r="R8" s="62" t="s">
        <v>91</v>
      </c>
      <c r="S8" s="67"/>
    </row>
    <row r="9" spans="1:21" ht="120.75" thickBot="1" x14ac:dyDescent="0.3">
      <c r="A9" s="108"/>
      <c r="B9" s="76"/>
      <c r="C9" s="94"/>
      <c r="D9" s="104"/>
      <c r="E9" s="76"/>
      <c r="F9" s="94"/>
      <c r="G9" s="94"/>
      <c r="H9" s="3" t="s">
        <v>101</v>
      </c>
      <c r="I9" s="3" t="s">
        <v>96</v>
      </c>
      <c r="J9" s="104"/>
      <c r="K9" s="97"/>
      <c r="L9" s="36" t="s">
        <v>24</v>
      </c>
      <c r="M9" s="17">
        <v>0</v>
      </c>
      <c r="N9" s="17">
        <v>2021</v>
      </c>
      <c r="O9" s="18" t="s">
        <v>21</v>
      </c>
      <c r="P9" s="17">
        <v>80</v>
      </c>
      <c r="Q9" s="19" t="s">
        <v>22</v>
      </c>
      <c r="R9" s="63" t="s">
        <v>107</v>
      </c>
      <c r="S9" s="71"/>
    </row>
    <row r="10" spans="1:21" ht="45" x14ac:dyDescent="0.25">
      <c r="A10" s="109" t="s">
        <v>111</v>
      </c>
      <c r="B10" s="113">
        <f>C10+E10</f>
        <v>27178337.894736841</v>
      </c>
      <c r="C10" s="101">
        <v>25819421</v>
      </c>
      <c r="D10" s="98" t="s">
        <v>99</v>
      </c>
      <c r="E10" s="113">
        <f>C10*0.05/0.95</f>
        <v>1358916.8947368423</v>
      </c>
      <c r="F10" s="101">
        <f>C10+E10</f>
        <v>27178337.894736841</v>
      </c>
      <c r="G10" s="101">
        <f>C10+E10</f>
        <v>27178337.894736841</v>
      </c>
      <c r="H10" s="39" t="s">
        <v>75</v>
      </c>
      <c r="I10" s="40" t="s">
        <v>76</v>
      </c>
      <c r="J10" s="98" t="s">
        <v>105</v>
      </c>
      <c r="K10" s="95" t="s">
        <v>69</v>
      </c>
      <c r="L10" s="10" t="s">
        <v>102</v>
      </c>
      <c r="M10" s="37">
        <v>0</v>
      </c>
      <c r="N10" s="37" t="s">
        <v>21</v>
      </c>
      <c r="O10" s="37">
        <v>265</v>
      </c>
      <c r="P10" s="11">
        <v>1770</v>
      </c>
      <c r="Q10" s="12" t="s">
        <v>22</v>
      </c>
      <c r="R10" s="61" t="s">
        <v>77</v>
      </c>
      <c r="S10" s="70"/>
    </row>
    <row r="11" spans="1:21" ht="180" x14ac:dyDescent="0.25">
      <c r="A11" s="110"/>
      <c r="B11" s="114"/>
      <c r="C11" s="102"/>
      <c r="D11" s="99"/>
      <c r="E11" s="114"/>
      <c r="F11" s="102"/>
      <c r="G11" s="102"/>
      <c r="H11" s="38" t="s">
        <v>61</v>
      </c>
      <c r="I11" s="3" t="s">
        <v>65</v>
      </c>
      <c r="J11" s="99"/>
      <c r="K11" s="96"/>
      <c r="L11" s="3" t="s">
        <v>102</v>
      </c>
      <c r="M11" s="38">
        <v>0</v>
      </c>
      <c r="N11" s="38" t="s">
        <v>21</v>
      </c>
      <c r="O11" s="38">
        <v>265</v>
      </c>
      <c r="P11" s="5">
        <v>1770</v>
      </c>
      <c r="Q11" s="6" t="s">
        <v>22</v>
      </c>
      <c r="R11" s="64" t="s">
        <v>78</v>
      </c>
      <c r="S11" s="67"/>
    </row>
    <row r="12" spans="1:21" ht="180" x14ac:dyDescent="0.25">
      <c r="A12" s="110"/>
      <c r="B12" s="114"/>
      <c r="C12" s="102"/>
      <c r="D12" s="99"/>
      <c r="E12" s="114"/>
      <c r="F12" s="102"/>
      <c r="G12" s="102"/>
      <c r="H12" s="38" t="s">
        <v>62</v>
      </c>
      <c r="I12" s="3" t="s">
        <v>66</v>
      </c>
      <c r="J12" s="99"/>
      <c r="K12" s="96"/>
      <c r="L12" s="3" t="s">
        <v>102</v>
      </c>
      <c r="M12" s="38">
        <v>0</v>
      </c>
      <c r="N12" s="38" t="s">
        <v>21</v>
      </c>
      <c r="O12" s="38">
        <v>110</v>
      </c>
      <c r="P12" s="5">
        <v>710</v>
      </c>
      <c r="Q12" s="6" t="s">
        <v>22</v>
      </c>
      <c r="R12" s="64" t="s">
        <v>79</v>
      </c>
      <c r="S12" s="67"/>
      <c r="U12" t="s">
        <v>26</v>
      </c>
    </row>
    <row r="13" spans="1:21" ht="180" x14ac:dyDescent="0.25">
      <c r="A13" s="110"/>
      <c r="B13" s="114"/>
      <c r="C13" s="102"/>
      <c r="D13" s="99"/>
      <c r="E13" s="114"/>
      <c r="F13" s="102"/>
      <c r="G13" s="102"/>
      <c r="H13" s="38" t="s">
        <v>63</v>
      </c>
      <c r="I13" s="3" t="s">
        <v>67</v>
      </c>
      <c r="J13" s="99"/>
      <c r="K13" s="96"/>
      <c r="L13" s="3" t="s">
        <v>102</v>
      </c>
      <c r="M13" s="38">
        <v>0</v>
      </c>
      <c r="N13" s="38" t="s">
        <v>21</v>
      </c>
      <c r="O13" s="38">
        <v>690</v>
      </c>
      <c r="P13" s="5">
        <v>4600</v>
      </c>
      <c r="Q13" s="6" t="s">
        <v>22</v>
      </c>
      <c r="R13" s="64" t="s">
        <v>80</v>
      </c>
      <c r="S13" s="67"/>
    </row>
    <row r="14" spans="1:21" ht="255" x14ac:dyDescent="0.25">
      <c r="A14" s="110"/>
      <c r="B14" s="114"/>
      <c r="C14" s="102"/>
      <c r="D14" s="99"/>
      <c r="E14" s="114"/>
      <c r="F14" s="102"/>
      <c r="G14" s="102"/>
      <c r="H14" s="38" t="s">
        <v>64</v>
      </c>
      <c r="I14" s="3" t="s">
        <v>68</v>
      </c>
      <c r="J14" s="99"/>
      <c r="K14" s="96"/>
      <c r="L14" s="3" t="s">
        <v>102</v>
      </c>
      <c r="M14" s="38">
        <v>0</v>
      </c>
      <c r="N14" s="38" t="s">
        <v>21</v>
      </c>
      <c r="O14" s="38">
        <v>110</v>
      </c>
      <c r="P14" s="5">
        <v>710</v>
      </c>
      <c r="Q14" s="6" t="s">
        <v>22</v>
      </c>
      <c r="R14" s="64" t="s">
        <v>81</v>
      </c>
      <c r="S14" s="67"/>
    </row>
    <row r="15" spans="1:21" ht="105.75" thickBot="1" x14ac:dyDescent="0.3">
      <c r="A15" s="111"/>
      <c r="B15" s="115"/>
      <c r="C15" s="103"/>
      <c r="D15" s="100"/>
      <c r="E15" s="115"/>
      <c r="F15" s="103"/>
      <c r="G15" s="103"/>
      <c r="H15" s="56" t="s">
        <v>101</v>
      </c>
      <c r="I15" s="56" t="s">
        <v>96</v>
      </c>
      <c r="J15" s="100"/>
      <c r="K15" s="112"/>
      <c r="L15" s="13" t="s">
        <v>24</v>
      </c>
      <c r="M15" s="14">
        <v>0</v>
      </c>
      <c r="N15" s="14">
        <v>2021</v>
      </c>
      <c r="O15" s="15" t="s">
        <v>21</v>
      </c>
      <c r="P15" s="14">
        <v>80</v>
      </c>
      <c r="Q15" s="16" t="s">
        <v>22</v>
      </c>
      <c r="R15" s="65" t="s">
        <v>108</v>
      </c>
      <c r="S15" s="72"/>
    </row>
    <row r="16" spans="1:21" x14ac:dyDescent="0.25">
      <c r="B16" t="s">
        <v>73</v>
      </c>
      <c r="C16" s="21">
        <f>C6</f>
        <v>6291922</v>
      </c>
      <c r="D16" s="21"/>
      <c r="E16" s="21">
        <f>E6</f>
        <v>4194614.666666667</v>
      </c>
      <c r="F16" s="21">
        <f>F6</f>
        <v>10486536.666666668</v>
      </c>
      <c r="G16" s="21">
        <f>G6</f>
        <v>10486536.666666668</v>
      </c>
      <c r="O16" s="21">
        <f>SUM(O6:O15)</f>
        <v>3380</v>
      </c>
      <c r="P16" s="21">
        <f>SUM(P6:P15)</f>
        <v>22780</v>
      </c>
    </row>
    <row r="17" spans="1:9" x14ac:dyDescent="0.25">
      <c r="B17" t="s">
        <v>74</v>
      </c>
      <c r="C17" s="21">
        <f>C8+C10</f>
        <v>58208053</v>
      </c>
      <c r="D17" s="21"/>
      <c r="E17" s="21">
        <f>E8+E10</f>
        <v>3063581.7368421056</v>
      </c>
      <c r="F17" s="21">
        <f>F8+F10</f>
        <v>61271634.736842103</v>
      </c>
      <c r="G17" s="21">
        <f>G8+G10</f>
        <v>61271634.736842103</v>
      </c>
    </row>
    <row r="18" spans="1:9" ht="15.75" thickBot="1" x14ac:dyDescent="0.3"/>
    <row r="19" spans="1:9" ht="30.75" thickBot="1" x14ac:dyDescent="0.3">
      <c r="A19" s="31" t="s">
        <v>31</v>
      </c>
      <c r="B19" s="32" t="s">
        <v>33</v>
      </c>
      <c r="C19" s="32" t="s">
        <v>70</v>
      </c>
      <c r="D19" s="33" t="s">
        <v>71</v>
      </c>
      <c r="E19" s="32" t="s">
        <v>5</v>
      </c>
      <c r="F19" s="32" t="s">
        <v>6</v>
      </c>
      <c r="G19" s="32" t="s">
        <v>72</v>
      </c>
      <c r="H19" s="32" t="s">
        <v>9</v>
      </c>
      <c r="I19" s="34" t="s">
        <v>10</v>
      </c>
    </row>
    <row r="20" spans="1:9" ht="210.75" thickBot="1" x14ac:dyDescent="0.3">
      <c r="A20" s="10" t="str">
        <f>H6</f>
        <v>specific output</v>
      </c>
      <c r="B20" s="10" t="str">
        <f>I6</f>
        <v xml:space="preserve"> Persons, who have used the proposal for learning, received through unanimous electronic system (Asmenys, kurie pasinaudojo mokymosi pasiūlymu, gautu per vieningą elektroninę sistemą)</v>
      </c>
      <c r="C20" s="10" t="str">
        <f>L6</f>
        <v xml:space="preserve">
persons</v>
      </c>
      <c r="D20" s="23">
        <v>0</v>
      </c>
      <c r="E20" s="23" t="s">
        <v>19</v>
      </c>
      <c r="F20" s="23" t="s">
        <v>69</v>
      </c>
      <c r="G20" s="23" t="s">
        <v>21</v>
      </c>
      <c r="H20" s="23">
        <f>O6</f>
        <v>480</v>
      </c>
      <c r="I20" s="24">
        <f>P6</f>
        <v>3220</v>
      </c>
    </row>
    <row r="21" spans="1:9" ht="210" x14ac:dyDescent="0.25">
      <c r="A21" s="10" t="str">
        <f>H8</f>
        <v>specific output</v>
      </c>
      <c r="B21" s="10" t="str">
        <f>I8</f>
        <v xml:space="preserve"> Persons, who have used the proposal for learning, received through unanimous electronic system (Asmenys, kurie pasinaudojo mokymosi pasiūlymu, gautu per vieningą elektroninę sistemą)</v>
      </c>
      <c r="C21" s="3" t="str">
        <f>L8</f>
        <v>persons</v>
      </c>
      <c r="D21" s="2">
        <v>0</v>
      </c>
      <c r="E21" s="2" t="s">
        <v>23</v>
      </c>
      <c r="F21" s="2" t="s">
        <v>69</v>
      </c>
      <c r="G21" s="2" t="s">
        <v>21</v>
      </c>
      <c r="H21" s="20">
        <f>O8</f>
        <v>1460</v>
      </c>
      <c r="I21" s="25">
        <f>P8</f>
        <v>9760</v>
      </c>
    </row>
    <row r="22" spans="1:9" ht="60" x14ac:dyDescent="0.25">
      <c r="A22" s="26" t="str">
        <f t="shared" ref="A22:B26" si="0">H10</f>
        <v>EECO01</v>
      </c>
      <c r="B22" s="7" t="str">
        <f t="shared" si="0"/>
        <v>Total number of participants (bendras dalyvių skaičius)</v>
      </c>
      <c r="C22" s="3" t="str">
        <f>L10</f>
        <v>Number of persons</v>
      </c>
      <c r="D22" s="2">
        <v>0</v>
      </c>
      <c r="E22" s="2" t="s">
        <v>23</v>
      </c>
      <c r="F22" s="2" t="s">
        <v>69</v>
      </c>
      <c r="G22" s="2" t="s">
        <v>21</v>
      </c>
      <c r="H22" s="2">
        <f t="shared" ref="H22:I26" si="1">O10</f>
        <v>265</v>
      </c>
      <c r="I22" s="25">
        <f t="shared" si="1"/>
        <v>1770</v>
      </c>
    </row>
    <row r="23" spans="1:9" ht="45" x14ac:dyDescent="0.25">
      <c r="A23" s="27" t="str">
        <f t="shared" si="0"/>
        <v>EECO04</v>
      </c>
      <c r="B23" s="3" t="str">
        <f t="shared" si="0"/>
        <v>Inactive (neaktyvūs asmenys)</v>
      </c>
      <c r="C23" s="3" t="str">
        <f>L11</f>
        <v>Number of persons</v>
      </c>
      <c r="D23" s="2">
        <v>0</v>
      </c>
      <c r="E23" s="2" t="s">
        <v>23</v>
      </c>
      <c r="F23" s="2" t="s">
        <v>69</v>
      </c>
      <c r="G23" s="2" t="s">
        <v>21</v>
      </c>
      <c r="H23" s="2">
        <f t="shared" si="1"/>
        <v>265</v>
      </c>
      <c r="I23" s="25">
        <f t="shared" si="1"/>
        <v>1770</v>
      </c>
    </row>
    <row r="24" spans="1:9" ht="120" x14ac:dyDescent="0.25">
      <c r="A24" s="27" t="str">
        <f t="shared" si="0"/>
        <v>EECO09</v>
      </c>
      <c r="B24" s="3" t="str">
        <f t="shared" si="0"/>
        <v>Participants with lower secondary education or less (asmenys, turintys pagrindinį arba žemesnį nei pagrindinis išsilavinimą)</v>
      </c>
      <c r="C24" s="3" t="str">
        <f>L12</f>
        <v>Number of persons</v>
      </c>
      <c r="D24" s="2">
        <v>0</v>
      </c>
      <c r="E24" s="2" t="s">
        <v>23</v>
      </c>
      <c r="F24" s="2" t="s">
        <v>69</v>
      </c>
      <c r="G24" s="2" t="s">
        <v>21</v>
      </c>
      <c r="H24" s="2">
        <f t="shared" si="1"/>
        <v>110</v>
      </c>
      <c r="I24" s="25">
        <f t="shared" si="1"/>
        <v>710</v>
      </c>
    </row>
    <row r="25" spans="1:9" ht="150" x14ac:dyDescent="0.25">
      <c r="A25" s="27" t="str">
        <f t="shared" si="0"/>
        <v>EECO10</v>
      </c>
      <c r="B25" s="3" t="str">
        <f t="shared" si="0"/>
        <v>Participants with upper secondary education or post-secondary education ( asmenys, turintys vidurinį arba profesinį (turint vidurinį) išsilavinimą</v>
      </c>
      <c r="C25" s="3" t="str">
        <f>L13</f>
        <v>Number of persons</v>
      </c>
      <c r="D25" s="2">
        <v>0</v>
      </c>
      <c r="E25" s="2" t="s">
        <v>23</v>
      </c>
      <c r="F25" s="2" t="s">
        <v>69</v>
      </c>
      <c r="G25" s="2" t="s">
        <v>21</v>
      </c>
      <c r="H25" s="2">
        <f t="shared" si="1"/>
        <v>690</v>
      </c>
      <c r="I25" s="25">
        <f t="shared" si="1"/>
        <v>4600</v>
      </c>
    </row>
    <row r="26" spans="1:9" ht="150.75" thickBot="1" x14ac:dyDescent="0.3">
      <c r="A26" s="27" t="str">
        <f t="shared" si="0"/>
        <v>EECO15</v>
      </c>
      <c r="B26" s="3" t="str">
        <f t="shared" si="0"/>
        <v>Minorities (including marginalised communities such as the Roma)(mažumos (įskaitant marginalizuotas bendruomenes, pavyzdžiui, romus)</v>
      </c>
      <c r="C26" s="3" t="str">
        <f>L14</f>
        <v>Number of persons</v>
      </c>
      <c r="D26" s="2">
        <v>0</v>
      </c>
      <c r="E26" s="2" t="s">
        <v>23</v>
      </c>
      <c r="F26" s="2" t="s">
        <v>69</v>
      </c>
      <c r="G26" s="2" t="s">
        <v>21</v>
      </c>
      <c r="H26" s="2">
        <f t="shared" si="1"/>
        <v>110</v>
      </c>
      <c r="I26" s="25">
        <f t="shared" si="1"/>
        <v>710</v>
      </c>
    </row>
    <row r="27" spans="1:9" ht="150" x14ac:dyDescent="0.25">
      <c r="A27" s="10" t="str">
        <f>H7</f>
        <v>specific result</v>
      </c>
      <c r="B27" s="10" t="str">
        <f>I7</f>
        <v>Part of persons, who have acquired qualification after having participated in trainings (Asmenų, kurie dalyvavę  mokymuose įgijo kompetenciją, dalis)</v>
      </c>
      <c r="C27" s="2" t="str">
        <f>L7</f>
        <v>percent</v>
      </c>
      <c r="D27" s="2">
        <f>M7</f>
        <v>0</v>
      </c>
      <c r="E27" s="2" t="s">
        <v>19</v>
      </c>
      <c r="F27" s="2" t="s">
        <v>69</v>
      </c>
      <c r="G27" s="8">
        <v>2021</v>
      </c>
      <c r="H27" s="2" t="s">
        <v>21</v>
      </c>
      <c r="I27" s="28">
        <f>P7</f>
        <v>80</v>
      </c>
    </row>
    <row r="28" spans="1:9" ht="150.75" thickBot="1" x14ac:dyDescent="0.3">
      <c r="A28" s="3" t="str">
        <f>H9</f>
        <v>specific result</v>
      </c>
      <c r="B28" s="3" t="str">
        <f>I9</f>
        <v>Part of persons, who have acquired qualification after having participated in trainings (Asmenų, kurie dalyvavę  mokymuose įgijo kompetenciją, dalis)</v>
      </c>
      <c r="C28" s="29" t="str">
        <f>L9</f>
        <v>percent</v>
      </c>
      <c r="D28" s="29">
        <v>0</v>
      </c>
      <c r="E28" s="29" t="s">
        <v>23</v>
      </c>
      <c r="F28" s="29" t="s">
        <v>69</v>
      </c>
      <c r="G28" s="14">
        <v>2021</v>
      </c>
      <c r="H28" s="29" t="s">
        <v>21</v>
      </c>
      <c r="I28" s="30">
        <f>P9</f>
        <v>80</v>
      </c>
    </row>
    <row r="29" spans="1:9" x14ac:dyDescent="0.25">
      <c r="H29" s="21">
        <f>SUM(H20:H28)</f>
        <v>3380</v>
      </c>
      <c r="I29" s="21">
        <f>SUM(I20:I28)</f>
        <v>22700</v>
      </c>
    </row>
  </sheetData>
  <mergeCells count="41">
    <mergeCell ref="A10:A15"/>
    <mergeCell ref="K10:K15"/>
    <mergeCell ref="F10:F15"/>
    <mergeCell ref="E10:E15"/>
    <mergeCell ref="D10:D15"/>
    <mergeCell ref="C10:C15"/>
    <mergeCell ref="B10:B15"/>
    <mergeCell ref="A6:A9"/>
    <mergeCell ref="C6:C7"/>
    <mergeCell ref="D6:D9"/>
    <mergeCell ref="E6:E7"/>
    <mergeCell ref="F6:F7"/>
    <mergeCell ref="C8:C9"/>
    <mergeCell ref="E8:E9"/>
    <mergeCell ref="F8:F9"/>
    <mergeCell ref="J10:J15"/>
    <mergeCell ref="G10:G15"/>
    <mergeCell ref="J8:J9"/>
    <mergeCell ref="G6:G7"/>
    <mergeCell ref="J6:J7"/>
    <mergeCell ref="O4:O5"/>
    <mergeCell ref="P4:P5"/>
    <mergeCell ref="Q4:Q5"/>
    <mergeCell ref="G8:G9"/>
    <mergeCell ref="K6:K9"/>
    <mergeCell ref="S4:S5"/>
    <mergeCell ref="A1:J1"/>
    <mergeCell ref="A2:S2"/>
    <mergeCell ref="B6:B7"/>
    <mergeCell ref="B8:B9"/>
    <mergeCell ref="K4:K5"/>
    <mergeCell ref="A4:A5"/>
    <mergeCell ref="C4:C5"/>
    <mergeCell ref="D4:F4"/>
    <mergeCell ref="G4:G5"/>
    <mergeCell ref="H4:I4"/>
    <mergeCell ref="J4:J5"/>
    <mergeCell ref="B4:B5"/>
    <mergeCell ref="R4:R5"/>
    <mergeCell ref="L4:L5"/>
    <mergeCell ref="M4:N4"/>
  </mergeCells>
  <pageMargins left="0.7" right="0.7"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zoomScale="75" zoomScaleNormal="75" workbookViewId="0">
      <selection activeCell="C3" sqref="C3"/>
    </sheetView>
  </sheetViews>
  <sheetFormatPr defaultColWidth="9.140625" defaultRowHeight="15" x14ac:dyDescent="0.25"/>
  <cols>
    <col min="1" max="1" width="9.140625" style="42"/>
    <col min="2" max="2" width="24.7109375" style="43" customWidth="1"/>
    <col min="3" max="3" width="134.140625" style="43" customWidth="1"/>
    <col min="4" max="4" width="106.28515625" style="42" customWidth="1"/>
    <col min="5" max="16384" width="9.140625" style="43"/>
  </cols>
  <sheetData>
    <row r="1" spans="1:4" x14ac:dyDescent="0.25">
      <c r="A1" s="41" t="s">
        <v>28</v>
      </c>
      <c r="B1" s="41" t="s">
        <v>29</v>
      </c>
      <c r="C1" s="41" t="s">
        <v>30</v>
      </c>
    </row>
    <row r="2" spans="1:4" x14ac:dyDescent="0.25">
      <c r="A2" s="41">
        <v>1</v>
      </c>
      <c r="B2" s="54" t="s">
        <v>31</v>
      </c>
      <c r="C2" s="54" t="s">
        <v>32</v>
      </c>
    </row>
    <row r="3" spans="1:4" ht="32.25" customHeight="1" x14ac:dyDescent="0.25">
      <c r="A3" s="41">
        <f t="shared" ref="A3:A19" si="0">A2+1</f>
        <v>2</v>
      </c>
      <c r="B3" s="54" t="s">
        <v>33</v>
      </c>
      <c r="C3" s="55" t="s">
        <v>95</v>
      </c>
      <c r="D3" s="44"/>
    </row>
    <row r="4" spans="1:4" x14ac:dyDescent="0.25">
      <c r="A4" s="41">
        <f t="shared" si="0"/>
        <v>3</v>
      </c>
      <c r="B4" s="54" t="s">
        <v>34</v>
      </c>
      <c r="C4" s="54" t="s">
        <v>87</v>
      </c>
    </row>
    <row r="5" spans="1:4" x14ac:dyDescent="0.25">
      <c r="A5" s="41">
        <f t="shared" si="0"/>
        <v>4</v>
      </c>
      <c r="B5" s="54" t="s">
        <v>35</v>
      </c>
      <c r="C5" s="54" t="s">
        <v>36</v>
      </c>
    </row>
    <row r="6" spans="1:4" x14ac:dyDescent="0.25">
      <c r="A6" s="41">
        <f t="shared" si="0"/>
        <v>5</v>
      </c>
      <c r="B6" s="54" t="s">
        <v>8</v>
      </c>
      <c r="C6" s="54">
        <v>0</v>
      </c>
    </row>
    <row r="7" spans="1:4" x14ac:dyDescent="0.25">
      <c r="A7" s="41">
        <f t="shared" si="0"/>
        <v>6</v>
      </c>
      <c r="B7" s="54" t="s">
        <v>37</v>
      </c>
      <c r="C7" s="54" t="s">
        <v>93</v>
      </c>
    </row>
    <row r="8" spans="1:4" x14ac:dyDescent="0.25">
      <c r="A8" s="41">
        <f t="shared" si="0"/>
        <v>7</v>
      </c>
      <c r="B8" s="54" t="s">
        <v>10</v>
      </c>
      <c r="C8" s="54" t="s">
        <v>94</v>
      </c>
    </row>
    <row r="9" spans="1:4" x14ac:dyDescent="0.25">
      <c r="A9" s="41">
        <f t="shared" si="0"/>
        <v>8</v>
      </c>
      <c r="B9" s="54" t="s">
        <v>38</v>
      </c>
      <c r="C9" s="54" t="s">
        <v>39</v>
      </c>
    </row>
    <row r="10" spans="1:4" x14ac:dyDescent="0.25">
      <c r="A10" s="41">
        <f t="shared" si="0"/>
        <v>9</v>
      </c>
      <c r="B10" s="54" t="s">
        <v>40</v>
      </c>
      <c r="C10" s="54" t="s">
        <v>86</v>
      </c>
    </row>
    <row r="11" spans="1:4" ht="270" x14ac:dyDescent="0.25">
      <c r="A11" s="41">
        <f t="shared" si="0"/>
        <v>10</v>
      </c>
      <c r="B11" s="54" t="s">
        <v>41</v>
      </c>
      <c r="C11" s="54" t="s">
        <v>89</v>
      </c>
      <c r="D11" s="45"/>
    </row>
    <row r="12" spans="1:4" x14ac:dyDescent="0.25">
      <c r="A12" s="41">
        <f t="shared" si="0"/>
        <v>11</v>
      </c>
      <c r="B12" s="54" t="s">
        <v>42</v>
      </c>
      <c r="C12" s="54" t="s">
        <v>43</v>
      </c>
    </row>
    <row r="13" spans="1:4" ht="30" x14ac:dyDescent="0.25">
      <c r="A13" s="41">
        <f t="shared" si="0"/>
        <v>12</v>
      </c>
      <c r="B13" s="54" t="s">
        <v>44</v>
      </c>
      <c r="C13" s="54" t="s">
        <v>84</v>
      </c>
    </row>
    <row r="14" spans="1:4" x14ac:dyDescent="0.25">
      <c r="A14" s="41">
        <f t="shared" si="0"/>
        <v>13</v>
      </c>
      <c r="B14" s="54" t="s">
        <v>45</v>
      </c>
      <c r="C14" s="54" t="s">
        <v>88</v>
      </c>
      <c r="D14" s="44"/>
    </row>
    <row r="15" spans="1:4" x14ac:dyDescent="0.25">
      <c r="A15" s="41">
        <f t="shared" si="0"/>
        <v>14</v>
      </c>
      <c r="B15" s="54" t="s">
        <v>46</v>
      </c>
      <c r="C15" s="54" t="s">
        <v>47</v>
      </c>
    </row>
    <row r="16" spans="1:4" x14ac:dyDescent="0.25">
      <c r="A16" s="41">
        <f t="shared" si="0"/>
        <v>15</v>
      </c>
      <c r="B16" s="54" t="s">
        <v>48</v>
      </c>
      <c r="C16" s="54" t="s">
        <v>49</v>
      </c>
    </row>
    <row r="17" spans="1:17" ht="30" x14ac:dyDescent="0.25">
      <c r="A17" s="41">
        <f t="shared" si="0"/>
        <v>16</v>
      </c>
      <c r="B17" s="54" t="s">
        <v>50</v>
      </c>
      <c r="C17" s="54" t="s">
        <v>51</v>
      </c>
    </row>
    <row r="18" spans="1:17" ht="30" x14ac:dyDescent="0.25">
      <c r="A18" s="41">
        <f t="shared" si="0"/>
        <v>17</v>
      </c>
      <c r="B18" s="54" t="s">
        <v>52</v>
      </c>
      <c r="C18" s="54" t="s">
        <v>97</v>
      </c>
      <c r="M18" s="4"/>
      <c r="N18" s="4"/>
      <c r="O18" s="4"/>
      <c r="P18" s="4"/>
      <c r="Q18" s="4"/>
    </row>
    <row r="19" spans="1:17" x14ac:dyDescent="0.25">
      <c r="A19" s="41">
        <f t="shared" si="0"/>
        <v>18</v>
      </c>
      <c r="B19" s="54" t="s">
        <v>53</v>
      </c>
      <c r="C19" s="54"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zoomScale="75" zoomScaleNormal="75" workbookViewId="0">
      <selection activeCell="C3" sqref="C3"/>
    </sheetView>
  </sheetViews>
  <sheetFormatPr defaultColWidth="9.140625" defaultRowHeight="15" x14ac:dyDescent="0.25"/>
  <cols>
    <col min="1" max="1" width="8" style="51" bestFit="1" customWidth="1"/>
    <col min="2" max="2" width="25.140625" style="52" bestFit="1" customWidth="1"/>
    <col min="3" max="3" width="116.5703125" style="53" customWidth="1"/>
    <col min="4" max="4" width="80.140625" style="47" customWidth="1"/>
    <col min="5" max="16384" width="9.140625" style="48"/>
  </cols>
  <sheetData>
    <row r="1" spans="1:4" x14ac:dyDescent="0.25">
      <c r="A1" s="46" t="s">
        <v>28</v>
      </c>
      <c r="B1" s="46" t="s">
        <v>29</v>
      </c>
      <c r="C1" s="46" t="s">
        <v>30</v>
      </c>
    </row>
    <row r="2" spans="1:4" x14ac:dyDescent="0.25">
      <c r="A2" s="46">
        <v>1</v>
      </c>
      <c r="B2" s="54" t="s">
        <v>31</v>
      </c>
      <c r="C2" s="54" t="s">
        <v>55</v>
      </c>
    </row>
    <row r="3" spans="1:4" ht="30" customHeight="1" x14ac:dyDescent="0.25">
      <c r="A3" s="46">
        <f t="shared" ref="A3:A19" si="0">A2+1</f>
        <v>2</v>
      </c>
      <c r="B3" s="54" t="s">
        <v>33</v>
      </c>
      <c r="C3" s="54" t="s">
        <v>96</v>
      </c>
    </row>
    <row r="4" spans="1:4" x14ac:dyDescent="0.25">
      <c r="A4" s="46">
        <f t="shared" si="0"/>
        <v>3</v>
      </c>
      <c r="B4" s="54" t="s">
        <v>34</v>
      </c>
      <c r="C4" s="54" t="s">
        <v>82</v>
      </c>
    </row>
    <row r="5" spans="1:4" x14ac:dyDescent="0.25">
      <c r="A5" s="46">
        <f t="shared" si="0"/>
        <v>4</v>
      </c>
      <c r="B5" s="54" t="s">
        <v>35</v>
      </c>
      <c r="C5" s="54" t="s">
        <v>56</v>
      </c>
    </row>
    <row r="6" spans="1:4" x14ac:dyDescent="0.25">
      <c r="A6" s="46">
        <f t="shared" si="0"/>
        <v>5</v>
      </c>
      <c r="B6" s="54" t="s">
        <v>8</v>
      </c>
      <c r="C6" s="54">
        <v>0</v>
      </c>
    </row>
    <row r="7" spans="1:4" x14ac:dyDescent="0.25">
      <c r="A7" s="46">
        <f t="shared" si="0"/>
        <v>6</v>
      </c>
      <c r="B7" s="54" t="s">
        <v>37</v>
      </c>
      <c r="C7" s="54" t="s">
        <v>57</v>
      </c>
    </row>
    <row r="8" spans="1:4" x14ac:dyDescent="0.25">
      <c r="A8" s="46">
        <f t="shared" si="0"/>
        <v>7</v>
      </c>
      <c r="B8" s="54" t="s">
        <v>10</v>
      </c>
      <c r="C8" s="54">
        <v>80</v>
      </c>
    </row>
    <row r="9" spans="1:4" x14ac:dyDescent="0.25">
      <c r="A9" s="46">
        <f t="shared" si="0"/>
        <v>8</v>
      </c>
      <c r="B9" s="54" t="s">
        <v>38</v>
      </c>
      <c r="C9" s="54" t="s">
        <v>39</v>
      </c>
    </row>
    <row r="10" spans="1:4" x14ac:dyDescent="0.25">
      <c r="A10" s="46">
        <f t="shared" si="0"/>
        <v>9</v>
      </c>
      <c r="B10" s="54" t="s">
        <v>40</v>
      </c>
      <c r="C10" s="54" t="s">
        <v>83</v>
      </c>
    </row>
    <row r="11" spans="1:4" s="49" customFormat="1" ht="345" x14ac:dyDescent="0.25">
      <c r="A11" s="46">
        <f t="shared" si="0"/>
        <v>10</v>
      </c>
      <c r="B11" s="54" t="s">
        <v>41</v>
      </c>
      <c r="C11" s="54" t="s">
        <v>92</v>
      </c>
      <c r="D11" s="35"/>
    </row>
    <row r="12" spans="1:4" x14ac:dyDescent="0.25">
      <c r="A12" s="46">
        <f t="shared" si="0"/>
        <v>11</v>
      </c>
      <c r="B12" s="54" t="s">
        <v>42</v>
      </c>
      <c r="C12" s="54" t="s">
        <v>43</v>
      </c>
    </row>
    <row r="13" spans="1:4" ht="30" x14ac:dyDescent="0.25">
      <c r="A13" s="46">
        <f t="shared" si="0"/>
        <v>12</v>
      </c>
      <c r="B13" s="54" t="s">
        <v>44</v>
      </c>
      <c r="C13" s="54" t="s">
        <v>84</v>
      </c>
    </row>
    <row r="14" spans="1:4" x14ac:dyDescent="0.25">
      <c r="A14" s="46">
        <f t="shared" si="0"/>
        <v>13</v>
      </c>
      <c r="B14" s="54" t="s">
        <v>45</v>
      </c>
      <c r="C14" s="54" t="s">
        <v>85</v>
      </c>
      <c r="D14" s="50"/>
    </row>
    <row r="15" spans="1:4" ht="30" x14ac:dyDescent="0.25">
      <c r="A15" s="46">
        <f t="shared" si="0"/>
        <v>14</v>
      </c>
      <c r="B15" s="54" t="s">
        <v>46</v>
      </c>
      <c r="C15" s="54" t="s">
        <v>58</v>
      </c>
    </row>
    <row r="16" spans="1:4" x14ac:dyDescent="0.25">
      <c r="A16" s="46">
        <f t="shared" si="0"/>
        <v>15</v>
      </c>
      <c r="B16" s="54" t="s">
        <v>48</v>
      </c>
      <c r="C16" s="54" t="s">
        <v>49</v>
      </c>
    </row>
    <row r="17" spans="1:3" s="48" customFormat="1" ht="30" x14ac:dyDescent="0.25">
      <c r="A17" s="46">
        <f t="shared" si="0"/>
        <v>16</v>
      </c>
      <c r="B17" s="54" t="s">
        <v>50</v>
      </c>
      <c r="C17" s="54" t="s">
        <v>59</v>
      </c>
    </row>
    <row r="18" spans="1:3" s="48" customFormat="1" ht="60" x14ac:dyDescent="0.25">
      <c r="A18" s="46">
        <f t="shared" si="0"/>
        <v>17</v>
      </c>
      <c r="B18" s="54" t="s">
        <v>52</v>
      </c>
      <c r="C18" s="54" t="s">
        <v>98</v>
      </c>
    </row>
    <row r="19" spans="1:3" s="48" customFormat="1" x14ac:dyDescent="0.25">
      <c r="A19" s="46">
        <f t="shared" si="0"/>
        <v>18</v>
      </c>
      <c r="B19" s="54" t="s">
        <v>53</v>
      </c>
      <c r="C19" s="54" t="s">
        <v>54</v>
      </c>
    </row>
    <row r="20" spans="1:3" s="48" customFormat="1" x14ac:dyDescent="0.25">
      <c r="A20" s="51"/>
      <c r="B20" s="52"/>
      <c r="C20"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D700C-44B1-4C37-B8CD-D31D2F36B1C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b3888-6436-4536-a96b-d3f820c1a659"/>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31752AA-7156-4140-85B0-C2648213F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4.7 (4.4)</vt:lpstr>
      <vt:lpstr>F Special output 4.4.1 (1)</vt:lpstr>
      <vt:lpstr>F Special result 4.4.1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2025-12-11T13:55:55Z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