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BF6AA86A-E60C-4E33-A903-2DD88AAA30FA}" xr6:coauthVersionLast="47" xr6:coauthVersionMax="47" xr10:uidLastSave="{00000000-0000-0000-0000-000000000000}"/>
  <bookViews>
    <workbookView xWindow="-120" yWindow="-120" windowWidth="29040" windowHeight="15720" xr2:uid="{00000000-000D-0000-FFFF-FFFF00000000}"/>
  </bookViews>
  <sheets>
    <sheet name="17.1" sheetId="5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54" l="1"/>
  <c r="C10" i="54" l="1"/>
  <c r="C12" i="54"/>
  <c r="C11" i="54"/>
  <c r="P10" i="54"/>
  <c r="I18" i="54"/>
  <c r="H18" i="54"/>
  <c r="G18" i="54"/>
  <c r="F18" i="54"/>
  <c r="E18" i="54"/>
  <c r="D18" i="54"/>
  <c r="C18" i="54"/>
  <c r="B18" i="54"/>
  <c r="A18" i="54"/>
  <c r="I17" i="54"/>
  <c r="H17" i="54"/>
  <c r="G17" i="54"/>
  <c r="F17" i="54"/>
  <c r="E17" i="54"/>
  <c r="D17" i="54"/>
  <c r="C17" i="54"/>
  <c r="B17" i="54"/>
  <c r="A17" i="54"/>
  <c r="I16" i="54"/>
  <c r="H16" i="54"/>
  <c r="G16" i="54"/>
  <c r="F16" i="54"/>
  <c r="E16" i="54"/>
  <c r="D16" i="54"/>
  <c r="C16" i="54"/>
  <c r="B16" i="54"/>
  <c r="A16" i="54"/>
  <c r="I15" i="54"/>
  <c r="H15" i="54"/>
  <c r="G15" i="54"/>
  <c r="F15" i="54"/>
  <c r="E15" i="54"/>
  <c r="D15" i="54"/>
  <c r="C15" i="54"/>
  <c r="B15" i="54"/>
  <c r="A15" i="54"/>
  <c r="F8" i="54"/>
  <c r="B8" i="54" s="1"/>
  <c r="E6" i="54"/>
  <c r="F6" i="54" s="1"/>
  <c r="B6" i="54" s="1"/>
  <c r="M10" i="54"/>
  <c r="I19" i="54" l="1"/>
  <c r="J19" i="54" s="1"/>
  <c r="G8" i="54"/>
  <c r="G6" i="54"/>
</calcChain>
</file>

<file path=xl/sharedStrings.xml><?xml version="1.0" encoding="utf-8"?>
<sst xmlns="http://schemas.openxmlformats.org/spreadsheetml/2006/main" count="61" uniqueCount="44">
  <si>
    <t>Ministry of Social Security and Labour</t>
  </si>
  <si>
    <t>Action</t>
  </si>
  <si>
    <t>Total allocation at action level (indicative)</t>
  </si>
  <si>
    <t>EU Amount (EUR)</t>
  </si>
  <si>
    <t>Intervention field</t>
  </si>
  <si>
    <t xml:space="preserve">allocation 2021- 2027 used for calculation of 2029 target </t>
  </si>
  <si>
    <t>Indicator</t>
  </si>
  <si>
    <t>Category of region</t>
  </si>
  <si>
    <t>Fund</t>
  </si>
  <si>
    <t>M.U.</t>
  </si>
  <si>
    <t>Baseline</t>
  </si>
  <si>
    <t xml:space="preserve">Milestone 2024 </t>
  </si>
  <si>
    <t>Target 2029</t>
  </si>
  <si>
    <t>Data source</t>
  </si>
  <si>
    <t>code and name</t>
  </si>
  <si>
    <t>co-financing rate (Eur.)</t>
  </si>
  <si>
    <t>Amount (EU+ national)(Eur.)</t>
  </si>
  <si>
    <t>Code</t>
  </si>
  <si>
    <t>Name</t>
  </si>
  <si>
    <t>value</t>
  </si>
  <si>
    <t>Year</t>
  </si>
  <si>
    <t>RCO65</t>
  </si>
  <si>
    <t>Capital region</t>
  </si>
  <si>
    <t>ERDF</t>
  </si>
  <si>
    <t>persons</t>
  </si>
  <si>
    <t>n/a</t>
  </si>
  <si>
    <t>Project data</t>
  </si>
  <si>
    <t>RCR67</t>
  </si>
  <si>
    <t>users/year</t>
  </si>
  <si>
    <t>Mid-West Region</t>
  </si>
  <si>
    <r>
      <rPr>
        <b/>
        <sz val="11"/>
        <rFont val="Calibri"/>
        <family val="2"/>
        <scheme val="minor"/>
      </rPr>
      <t>126</t>
    </r>
    <r>
      <rPr>
        <sz val="11"/>
        <rFont val="Calibri"/>
        <family val="2"/>
        <scheme val="minor"/>
      </rPr>
      <t xml:space="preserve"> Housing infrastructure (other than for migrants, refugees and persons under or applying for international protection)(Būstų infrastruktūra (kitiems asmenims nei migrantai, pabėgėliai ir asmenys, kuriems suteikta tarptautinė apsauga arba kurie prašo suteikti tarptautinę apsaugą)
</t>
    </r>
  </si>
  <si>
    <t>Policy objective - 4. A more social and inclusive Europe</t>
  </si>
  <si>
    <t>Indicator code</t>
  </si>
  <si>
    <t>Indicator name</t>
  </si>
  <si>
    <t>Indicator M.U.</t>
  </si>
  <si>
    <t>Indicator baseline value</t>
  </si>
  <si>
    <t>Indicator baseline year</t>
  </si>
  <si>
    <t>Capital</t>
  </si>
  <si>
    <t>MWR</t>
  </si>
  <si>
    <t>Total</t>
  </si>
  <si>
    <t>Specific objective – 17.1 Promoting access to affordable and sustainable housing  (Galimybių gauti prieinamą ir tvarų būstą skatinimas)</t>
  </si>
  <si>
    <t>Capacity of new or modernised affordable, sustainable and  social housing
(Naujo arba modernizuoto įperkamo, tvaraus socialinio būsto talpumas)</t>
  </si>
  <si>
    <t>Annual users of new or modernised affordable, sustainable and social housing
(Naujų arba modernizuotų įperkamų, tvarių socialinių būstų naudotojų skaičius per metus)</t>
  </si>
  <si>
    <r>
      <t>17.1.1 To develop social housing stock</t>
    </r>
    <r>
      <rPr>
        <b/>
        <sz val="11"/>
        <rFont val="Calibri"/>
        <family val="2"/>
        <scheme val="minor"/>
      </rPr>
      <t xml:space="preserve"> </t>
    </r>
    <r>
      <rPr>
        <sz val="11"/>
        <rFont val="Calibri"/>
        <family val="2"/>
        <scheme val="minor"/>
      </rPr>
      <t>(Plėtoti socialinio būsto fondą)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</si>
</sst>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x14ac:knownFonts="1">
    <font>
      <sz val="11"/>
      <color theme="1"/>
      <name val="Calibri"/>
      <family val="2"/>
      <scheme val="minor"/>
    </font>
    <font>
      <sz val="11"/>
      <color theme="1"/>
      <name val="Calibri"/>
      <family val="2"/>
      <scheme val="minor"/>
    </font>
    <font>
      <sz val="11"/>
      <name val="Calibri"/>
      <family val="2"/>
      <scheme val="minor"/>
    </font>
    <font>
      <sz val="11"/>
      <name val="Calibri"/>
      <family val="2"/>
      <charset val="186"/>
      <scheme val="minor"/>
    </font>
    <font>
      <b/>
      <sz val="11"/>
      <name val="Calibri"/>
      <family val="2"/>
      <scheme val="minor"/>
    </font>
    <font>
      <sz val="11"/>
      <name val="Calibri"/>
      <family val="2"/>
      <charset val="186"/>
    </font>
    <font>
      <b/>
      <sz val="11"/>
      <name val="Calibri"/>
      <family val="2"/>
      <charset val="186"/>
    </font>
    <font>
      <sz val="11"/>
      <color rgb="FFFF0000"/>
      <name val="Calibri"/>
      <family val="2"/>
      <scheme val="minor"/>
    </font>
    <font>
      <b/>
      <sz val="11"/>
      <name val="Calibri"/>
      <family val="2"/>
      <charset val="186"/>
      <scheme val="minor"/>
    </font>
    <font>
      <b/>
      <sz val="11"/>
      <color theme="1"/>
      <name val="Calibri"/>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indexed="64"/>
      </left>
      <right style="medium">
        <color indexed="64"/>
      </right>
      <top style="medium">
        <color indexed="64"/>
      </top>
      <bottom/>
      <diagonal/>
    </border>
    <border>
      <left style="medium">
        <color indexed="64"/>
      </left>
      <right style="thin">
        <color auto="1"/>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4">
    <xf numFmtId="0" fontId="0" fillId="0" borderId="0"/>
    <xf numFmtId="0" fontId="1" fillId="0" borderId="0"/>
    <xf numFmtId="43" fontId="1" fillId="0" borderId="0" applyFont="0" applyFill="0" applyBorder="0" applyAlignment="0" applyProtection="0"/>
    <xf numFmtId="43" fontId="1" fillId="0" borderId="0" applyFont="0" applyFill="0" applyBorder="0" applyAlignment="0" applyProtection="0"/>
  </cellStyleXfs>
  <cellXfs count="79">
    <xf numFmtId="0" fontId="0" fillId="0" borderId="0" xfId="0"/>
    <xf numFmtId="0" fontId="6" fillId="2" borderId="1" xfId="0" applyFont="1" applyFill="1" applyBorder="1" applyAlignment="1">
      <alignment vertical="top" wrapText="1"/>
    </xf>
    <xf numFmtId="0" fontId="2" fillId="2" borderId="2" xfId="0" applyFont="1" applyFill="1" applyBorder="1" applyAlignment="1">
      <alignment horizontal="center" vertical="center"/>
    </xf>
    <xf numFmtId="3" fontId="3"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4" fontId="2" fillId="2" borderId="2" xfId="0" applyNumberFormat="1" applyFont="1" applyFill="1" applyBorder="1" applyAlignment="1">
      <alignment horizontal="center" vertical="center"/>
    </xf>
    <xf numFmtId="0" fontId="2" fillId="2" borderId="4" xfId="0" applyFont="1" applyFill="1" applyBorder="1" applyAlignment="1">
      <alignment horizontal="center" vertical="center"/>
    </xf>
    <xf numFmtId="3" fontId="2" fillId="2" borderId="4" xfId="0" applyNumberFormat="1" applyFont="1" applyFill="1" applyBorder="1" applyAlignment="1">
      <alignment horizontal="center" vertical="center"/>
    </xf>
    <xf numFmtId="3" fontId="5" fillId="2" borderId="0" xfId="0" applyNumberFormat="1" applyFont="1" applyFill="1" applyAlignment="1">
      <alignment vertical="top" wrapText="1"/>
    </xf>
    <xf numFmtId="0" fontId="3" fillId="2" borderId="0" xfId="0" applyFont="1" applyFill="1"/>
    <xf numFmtId="0" fontId="2" fillId="2" borderId="0" xfId="0" applyFont="1" applyFill="1"/>
    <xf numFmtId="0" fontId="2" fillId="2" borderId="0" xfId="0" applyFont="1" applyFill="1" applyAlignment="1">
      <alignment vertical="center"/>
    </xf>
    <xf numFmtId="0" fontId="4" fillId="2" borderId="0" xfId="0" applyFont="1" applyFill="1"/>
    <xf numFmtId="0" fontId="6" fillId="2" borderId="1" xfId="0" applyFont="1" applyFill="1" applyBorder="1" applyAlignment="1">
      <alignment vertical="top"/>
    </xf>
    <xf numFmtId="3" fontId="3" fillId="2" borderId="2" xfId="0" applyNumberFormat="1" applyFont="1" applyFill="1" applyBorder="1" applyAlignment="1">
      <alignment horizontal="center" vertical="center"/>
    </xf>
    <xf numFmtId="0" fontId="6" fillId="2" borderId="0" xfId="0" applyFont="1" applyFill="1" applyAlignment="1">
      <alignment horizontal="left" vertical="top" wrapText="1"/>
    </xf>
    <xf numFmtId="0" fontId="5" fillId="2" borderId="0" xfId="0" applyFont="1" applyFill="1" applyAlignment="1">
      <alignment vertical="center" wrapText="1"/>
    </xf>
    <xf numFmtId="3" fontId="5" fillId="2" borderId="0" xfId="0" applyNumberFormat="1" applyFont="1" applyFill="1" applyAlignment="1">
      <alignment horizontal="center" vertical="center" wrapText="1"/>
    </xf>
    <xf numFmtId="0" fontId="6" fillId="2" borderId="0" xfId="0" applyFont="1" applyFill="1" applyAlignment="1">
      <alignment vertical="top" wrapText="1"/>
    </xf>
    <xf numFmtId="0" fontId="6" fillId="2" borderId="0" xfId="0" applyFont="1" applyFill="1" applyAlignment="1">
      <alignment vertical="top"/>
    </xf>
    <xf numFmtId="0" fontId="6" fillId="2" borderId="0" xfId="0" applyFont="1" applyFill="1" applyAlignment="1">
      <alignment horizontal="center" vertical="top" wrapText="1"/>
    </xf>
    <xf numFmtId="0" fontId="6" fillId="2" borderId="0" xfId="0" applyFont="1" applyFill="1" applyAlignment="1">
      <alignment horizontal="center" vertical="top"/>
    </xf>
    <xf numFmtId="3" fontId="5" fillId="2" borderId="0" xfId="0" applyNumberFormat="1" applyFont="1" applyFill="1" applyAlignment="1">
      <alignment vertical="top"/>
    </xf>
    <xf numFmtId="0" fontId="5" fillId="2" borderId="0" xfId="0" applyFont="1" applyFill="1" applyAlignment="1">
      <alignment vertical="top"/>
    </xf>
    <xf numFmtId="3" fontId="5" fillId="2" borderId="0" xfId="0" applyNumberFormat="1" applyFont="1" applyFill="1" applyAlignment="1">
      <alignment horizontal="center" vertical="top" wrapText="1"/>
    </xf>
    <xf numFmtId="0" fontId="6" fillId="2" borderId="0" xfId="0" applyFont="1" applyFill="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3" fontId="3" fillId="0" borderId="2" xfId="0" applyNumberFormat="1" applyFont="1" applyBorder="1" applyAlignment="1">
      <alignment horizontal="center" vertical="center"/>
    </xf>
    <xf numFmtId="3" fontId="3" fillId="0" borderId="4" xfId="0" applyNumberFormat="1" applyFont="1" applyBorder="1" applyAlignment="1">
      <alignment horizontal="center" vertical="center"/>
    </xf>
    <xf numFmtId="0" fontId="0" fillId="2" borderId="0" xfId="0" applyFill="1"/>
    <xf numFmtId="0" fontId="2" fillId="0" borderId="4" xfId="0" applyFont="1" applyBorder="1" applyAlignment="1">
      <alignment horizontal="center" vertical="center"/>
    </xf>
    <xf numFmtId="0" fontId="8" fillId="2" borderId="7" xfId="0" applyFont="1" applyFill="1" applyBorder="1" applyAlignment="1">
      <alignment vertical="center" wrapTex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7" fillId="2" borderId="0" xfId="0" applyFont="1" applyFill="1"/>
    <xf numFmtId="3" fontId="2" fillId="2" borderId="0" xfId="0" applyNumberFormat="1" applyFont="1" applyFill="1"/>
    <xf numFmtId="0" fontId="5" fillId="2" borderId="0" xfId="0" applyFont="1" applyFill="1" applyAlignment="1">
      <alignment horizontal="left" vertical="top" wrapText="1"/>
    </xf>
    <xf numFmtId="3" fontId="2" fillId="2" borderId="0" xfId="0" applyNumberFormat="1" applyFont="1" applyFill="1" applyAlignment="1">
      <alignment horizontal="center" vertical="center"/>
    </xf>
    <xf numFmtId="0" fontId="8" fillId="2" borderId="8" xfId="0" applyFont="1" applyFill="1" applyBorder="1" applyAlignment="1">
      <alignment horizontal="center" vertical="center" wrapText="1"/>
    </xf>
    <xf numFmtId="0" fontId="2" fillId="2" borderId="10" xfId="0" applyFont="1" applyFill="1" applyBorder="1" applyAlignment="1">
      <alignment horizontal="center" vertical="center"/>
    </xf>
    <xf numFmtId="3" fontId="2" fillId="2" borderId="11" xfId="0" applyNumberFormat="1" applyFont="1" applyFill="1" applyBorder="1" applyAlignment="1">
      <alignment horizontal="center" vertical="center"/>
    </xf>
    <xf numFmtId="0" fontId="2" fillId="2" borderId="12" xfId="0" applyFont="1" applyFill="1" applyBorder="1" applyAlignment="1">
      <alignment horizontal="center" vertical="center"/>
    </xf>
    <xf numFmtId="0" fontId="2" fillId="2" borderId="4" xfId="0" applyFont="1" applyFill="1" applyBorder="1" applyAlignment="1">
      <alignment horizontal="center" vertical="center" wrapText="1"/>
    </xf>
    <xf numFmtId="3" fontId="2" fillId="2" borderId="13" xfId="0" applyNumberFormat="1" applyFont="1" applyFill="1" applyBorder="1" applyAlignment="1">
      <alignment horizontal="center" vertical="center"/>
    </xf>
    <xf numFmtId="0" fontId="9" fillId="2" borderId="0" xfId="0" applyFont="1" applyFill="1"/>
    <xf numFmtId="0" fontId="2" fillId="0" borderId="4" xfId="0" applyFont="1" applyBorder="1" applyAlignment="1">
      <alignment horizontal="center" vertical="center" wrapText="1"/>
    </xf>
    <xf numFmtId="0" fontId="6" fillId="2" borderId="3" xfId="0" applyFont="1" applyFill="1" applyBorder="1" applyAlignment="1">
      <alignment horizontal="center" vertical="top"/>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top"/>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3" fontId="2" fillId="0" borderId="2" xfId="0" applyNumberFormat="1" applyFont="1" applyBorder="1" applyAlignment="1">
      <alignment horizontal="center" vertical="center"/>
    </xf>
    <xf numFmtId="3" fontId="2" fillId="0" borderId="4" xfId="0" applyNumberFormat="1" applyFont="1" applyBorder="1" applyAlignment="1">
      <alignment horizontal="center" vertical="center"/>
    </xf>
    <xf numFmtId="3" fontId="2" fillId="2" borderId="2" xfId="0" applyNumberFormat="1" applyFont="1" applyFill="1" applyBorder="1" applyAlignment="1">
      <alignment horizontal="center" vertical="center"/>
    </xf>
    <xf numFmtId="3" fontId="2" fillId="2" borderId="4" xfId="0" applyNumberFormat="1" applyFont="1" applyFill="1" applyBorder="1" applyAlignment="1">
      <alignment horizontal="center" vertical="center"/>
    </xf>
    <xf numFmtId="3" fontId="2" fillId="0" borderId="2"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4" fontId="2" fillId="2" borderId="11" xfId="0" applyNumberFormat="1" applyFont="1" applyFill="1" applyBorder="1" applyAlignment="1">
      <alignment horizontal="center" vertical="center" wrapText="1"/>
    </xf>
    <xf numFmtId="4" fontId="2" fillId="0" borderId="11" xfId="0" applyNumberFormat="1" applyFont="1" applyBorder="1" applyAlignment="1">
      <alignment horizontal="center" vertical="center" wrapText="1"/>
    </xf>
    <xf numFmtId="4" fontId="2" fillId="0" borderId="13" xfId="0" applyNumberFormat="1" applyFont="1" applyBorder="1" applyAlignment="1">
      <alignment horizontal="center" vertical="center" wrapText="1"/>
    </xf>
  </cellXfs>
  <cellStyles count="4">
    <cellStyle name="Įprastas" xfId="0" builtinId="0"/>
    <cellStyle name="Įprastas 2" xfId="1" xr:uid="{00000000-0005-0000-0000-000001000000}"/>
    <cellStyle name="Kablelis 2" xfId="2" xr:uid="{00000000-0005-0000-0000-000003000000}"/>
    <cellStyle name="Kablelis 2 2" xfId="3" xr:uid="{C3204B65-06B0-4DD8-96B1-B95E9FD763DB}"/>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9D894-08F0-4312-B504-84E490C72F32}">
  <sheetPr>
    <tabColor theme="0"/>
    <pageSetUpPr fitToPage="1"/>
  </sheetPr>
  <dimension ref="A1:Q19"/>
  <sheetViews>
    <sheetView tabSelected="1" zoomScale="75" zoomScaleNormal="75" workbookViewId="0">
      <selection activeCell="L14" sqref="L14"/>
    </sheetView>
  </sheetViews>
  <sheetFormatPr defaultColWidth="8.5703125" defaultRowHeight="15" x14ac:dyDescent="0.25"/>
  <cols>
    <col min="1" max="1" width="28.7109375" style="10" customWidth="1"/>
    <col min="2" max="2" width="30.5703125" style="10" customWidth="1"/>
    <col min="3" max="3" width="17.5703125" style="10" customWidth="1"/>
    <col min="4" max="4" width="27.5703125" style="10" customWidth="1"/>
    <col min="5" max="5" width="19.5703125" style="10" customWidth="1"/>
    <col min="6" max="6" width="16" style="10" customWidth="1"/>
    <col min="7" max="7" width="19" style="10" customWidth="1"/>
    <col min="8" max="8" width="16.42578125" style="10" customWidth="1"/>
    <col min="9" max="9" width="45.140625" style="10" customWidth="1"/>
    <col min="10" max="10" width="13.42578125" style="10" customWidth="1"/>
    <col min="11" max="11" width="11.5703125" style="10" customWidth="1"/>
    <col min="12" max="12" width="17.5703125" style="10" customWidth="1"/>
    <col min="13" max="13" width="15" style="10" customWidth="1"/>
    <col min="14" max="14" width="14.85546875" style="10" customWidth="1"/>
    <col min="15" max="15" width="15.42578125" style="10" customWidth="1"/>
    <col min="16" max="16" width="16.5703125" style="10" customWidth="1"/>
    <col min="17" max="17" width="20.5703125" style="11" customWidth="1"/>
    <col min="18" max="18" width="9.5703125" style="32" bestFit="1" customWidth="1"/>
    <col min="19" max="19" width="12.42578125" style="32" customWidth="1"/>
    <col min="20" max="20" width="16.5703125" style="32" customWidth="1"/>
    <col min="21" max="21" width="8.5703125" style="32"/>
    <col min="22" max="22" width="13.42578125" style="32" customWidth="1"/>
    <col min="23" max="16384" width="8.5703125" style="32"/>
  </cols>
  <sheetData>
    <row r="1" spans="1:17" s="10" customFormat="1" x14ac:dyDescent="0.25">
      <c r="A1" s="12" t="s">
        <v>31</v>
      </c>
      <c r="Q1" s="11"/>
    </row>
    <row r="2" spans="1:17" s="10" customFormat="1" x14ac:dyDescent="0.25">
      <c r="A2" s="48" t="s">
        <v>40</v>
      </c>
      <c r="B2" s="12"/>
      <c r="C2" s="12"/>
      <c r="D2" s="12"/>
      <c r="E2" s="12"/>
      <c r="F2" s="12"/>
      <c r="G2" s="12"/>
      <c r="H2" s="12"/>
      <c r="I2" s="12"/>
      <c r="Q2" s="11"/>
    </row>
    <row r="3" spans="1:17" ht="15.75" thickBot="1" x14ac:dyDescent="0.3">
      <c r="A3" s="9" t="s">
        <v>0</v>
      </c>
    </row>
    <row r="4" spans="1:17" x14ac:dyDescent="0.25">
      <c r="A4" s="70" t="s">
        <v>1</v>
      </c>
      <c r="B4" s="53" t="s">
        <v>2</v>
      </c>
      <c r="C4" s="51" t="s">
        <v>3</v>
      </c>
      <c r="D4" s="53" t="s">
        <v>4</v>
      </c>
      <c r="E4" s="53"/>
      <c r="F4" s="53"/>
      <c r="G4" s="72" t="s">
        <v>5</v>
      </c>
      <c r="H4" s="50" t="s">
        <v>6</v>
      </c>
      <c r="I4" s="50"/>
      <c r="J4" s="53" t="s">
        <v>7</v>
      </c>
      <c r="K4" s="50" t="s">
        <v>8</v>
      </c>
      <c r="L4" s="53" t="s">
        <v>9</v>
      </c>
      <c r="M4" s="53" t="s">
        <v>10</v>
      </c>
      <c r="N4" s="53"/>
      <c r="O4" s="53" t="s">
        <v>11</v>
      </c>
      <c r="P4" s="53" t="s">
        <v>12</v>
      </c>
      <c r="Q4" s="74" t="s">
        <v>13</v>
      </c>
    </row>
    <row r="5" spans="1:17" ht="30" x14ac:dyDescent="0.25">
      <c r="A5" s="71"/>
      <c r="B5" s="54"/>
      <c r="C5" s="52"/>
      <c r="D5" s="1" t="s">
        <v>14</v>
      </c>
      <c r="E5" s="1" t="s">
        <v>15</v>
      </c>
      <c r="F5" s="1" t="s">
        <v>16</v>
      </c>
      <c r="G5" s="73"/>
      <c r="H5" s="1" t="s">
        <v>17</v>
      </c>
      <c r="I5" s="13" t="s">
        <v>18</v>
      </c>
      <c r="J5" s="54"/>
      <c r="K5" s="55"/>
      <c r="L5" s="54"/>
      <c r="M5" s="13" t="s">
        <v>19</v>
      </c>
      <c r="N5" s="13" t="s">
        <v>20</v>
      </c>
      <c r="O5" s="54"/>
      <c r="P5" s="54"/>
      <c r="Q5" s="75"/>
    </row>
    <row r="6" spans="1:17" s="10" customFormat="1" ht="60" x14ac:dyDescent="0.25">
      <c r="A6" s="56" t="s">
        <v>43</v>
      </c>
      <c r="B6" s="58">
        <f>F6</f>
        <v>30833333.333333336</v>
      </c>
      <c r="C6" s="58">
        <v>18500000</v>
      </c>
      <c r="D6" s="68" t="s">
        <v>30</v>
      </c>
      <c r="E6" s="68">
        <f>(C6*40%)/60%</f>
        <v>12333333.333333334</v>
      </c>
      <c r="F6" s="68">
        <f>SUM(C6+E6)</f>
        <v>30833333.333333336</v>
      </c>
      <c r="G6" s="64">
        <f>F6</f>
        <v>30833333.333333336</v>
      </c>
      <c r="H6" s="27" t="s">
        <v>21</v>
      </c>
      <c r="I6" s="26" t="s">
        <v>41</v>
      </c>
      <c r="J6" s="61" t="s">
        <v>22</v>
      </c>
      <c r="K6" s="60" t="s">
        <v>23</v>
      </c>
      <c r="L6" s="26" t="s">
        <v>24</v>
      </c>
      <c r="M6" s="2">
        <v>0</v>
      </c>
      <c r="N6" s="2" t="s">
        <v>25</v>
      </c>
      <c r="O6" s="3">
        <v>0</v>
      </c>
      <c r="P6" s="14">
        <v>822</v>
      </c>
      <c r="Q6" s="76" t="s">
        <v>26</v>
      </c>
    </row>
    <row r="7" spans="1:17" s="10" customFormat="1" ht="66" customHeight="1" x14ac:dyDescent="0.25">
      <c r="A7" s="56"/>
      <c r="B7" s="58"/>
      <c r="C7" s="58"/>
      <c r="D7" s="68"/>
      <c r="E7" s="68"/>
      <c r="F7" s="68"/>
      <c r="G7" s="64"/>
      <c r="H7" s="27" t="s">
        <v>27</v>
      </c>
      <c r="I7" s="26" t="s">
        <v>42</v>
      </c>
      <c r="J7" s="61"/>
      <c r="K7" s="60"/>
      <c r="L7" s="28" t="s">
        <v>28</v>
      </c>
      <c r="M7" s="2">
        <v>0</v>
      </c>
      <c r="N7" s="2">
        <v>2025</v>
      </c>
      <c r="O7" s="4" t="s">
        <v>25</v>
      </c>
      <c r="P7" s="30">
        <v>822</v>
      </c>
      <c r="Q7" s="77" t="s">
        <v>26</v>
      </c>
    </row>
    <row r="8" spans="1:17" s="10" customFormat="1" ht="178.5" customHeight="1" x14ac:dyDescent="0.25">
      <c r="A8" s="56"/>
      <c r="B8" s="58">
        <f>F8</f>
        <v>36315790.473684214</v>
      </c>
      <c r="C8" s="66">
        <v>34500000</v>
      </c>
      <c r="D8" s="68"/>
      <c r="E8" s="64">
        <f>(C8*5%)/95%+1</f>
        <v>1815790.4736842106</v>
      </c>
      <c r="F8" s="64">
        <f>C8+E8</f>
        <v>36315790.473684214</v>
      </c>
      <c r="G8" s="64">
        <f>F8</f>
        <v>36315790.473684214</v>
      </c>
      <c r="H8" s="27" t="s">
        <v>21</v>
      </c>
      <c r="I8" s="26" t="s">
        <v>41</v>
      </c>
      <c r="J8" s="61" t="s">
        <v>29</v>
      </c>
      <c r="K8" s="60" t="s">
        <v>23</v>
      </c>
      <c r="L8" s="26" t="s">
        <v>24</v>
      </c>
      <c r="M8" s="2">
        <v>0</v>
      </c>
      <c r="N8" s="5" t="s">
        <v>25</v>
      </c>
      <c r="O8" s="3">
        <v>0</v>
      </c>
      <c r="P8" s="30">
        <v>968</v>
      </c>
      <c r="Q8" s="77" t="s">
        <v>26</v>
      </c>
    </row>
    <row r="9" spans="1:17" s="10" customFormat="1" ht="67.5" customHeight="1" thickBot="1" x14ac:dyDescent="0.3">
      <c r="A9" s="57"/>
      <c r="B9" s="59"/>
      <c r="C9" s="67"/>
      <c r="D9" s="69"/>
      <c r="E9" s="65"/>
      <c r="F9" s="65"/>
      <c r="G9" s="65"/>
      <c r="H9" s="33" t="s">
        <v>27</v>
      </c>
      <c r="I9" s="49" t="s">
        <v>42</v>
      </c>
      <c r="J9" s="62"/>
      <c r="K9" s="63"/>
      <c r="L9" s="29" t="s">
        <v>28</v>
      </c>
      <c r="M9" s="6">
        <v>0</v>
      </c>
      <c r="N9" s="6">
        <v>2025</v>
      </c>
      <c r="O9" s="7" t="s">
        <v>25</v>
      </c>
      <c r="P9" s="31">
        <v>968</v>
      </c>
      <c r="Q9" s="78" t="s">
        <v>26</v>
      </c>
    </row>
    <row r="10" spans="1:17" x14ac:dyDescent="0.25">
      <c r="A10" s="15"/>
      <c r="B10" s="16"/>
      <c r="C10" s="17">
        <f>C6+C8</f>
        <v>53000000</v>
      </c>
      <c r="D10" s="8"/>
      <c r="E10" s="8"/>
      <c r="F10" s="8"/>
      <c r="G10" s="17"/>
      <c r="H10" s="18"/>
      <c r="I10" s="19"/>
      <c r="J10" s="40" t="s">
        <v>39</v>
      </c>
      <c r="K10" s="21"/>
      <c r="L10" s="20"/>
      <c r="M10" s="22">
        <f>SUM(M6:M9)</f>
        <v>0</v>
      </c>
      <c r="N10" s="23"/>
      <c r="O10" s="20"/>
      <c r="P10" s="24">
        <f>SUM(P6:P9)</f>
        <v>3580</v>
      </c>
      <c r="Q10" s="25"/>
    </row>
    <row r="11" spans="1:17" x14ac:dyDescent="0.25">
      <c r="C11" s="41">
        <f>C6</f>
        <v>18500000</v>
      </c>
      <c r="J11" s="10" t="s">
        <v>37</v>
      </c>
    </row>
    <row r="12" spans="1:17" x14ac:dyDescent="0.25">
      <c r="C12" s="41">
        <f>C8</f>
        <v>34500000</v>
      </c>
      <c r="J12" s="10" t="s">
        <v>38</v>
      </c>
    </row>
    <row r="13" spans="1:17" ht="15.75" thickBot="1" x14ac:dyDescent="0.3">
      <c r="A13" s="38"/>
    </row>
    <row r="14" spans="1:17" ht="30" x14ac:dyDescent="0.25">
      <c r="A14" s="42" t="s">
        <v>32</v>
      </c>
      <c r="B14" s="35" t="s">
        <v>33</v>
      </c>
      <c r="C14" s="34" t="s">
        <v>34</v>
      </c>
      <c r="D14" s="35" t="s">
        <v>35</v>
      </c>
      <c r="E14" s="35" t="s">
        <v>7</v>
      </c>
      <c r="F14" s="35" t="s">
        <v>8</v>
      </c>
      <c r="G14" s="35" t="s">
        <v>36</v>
      </c>
      <c r="H14" s="35" t="s">
        <v>11</v>
      </c>
      <c r="I14" s="36" t="s">
        <v>12</v>
      </c>
    </row>
    <row r="15" spans="1:17" ht="90" x14ac:dyDescent="0.25">
      <c r="A15" s="43" t="str">
        <f>H6</f>
        <v>RCO65</v>
      </c>
      <c r="B15" s="37" t="str">
        <f>I6</f>
        <v>Capacity of new or modernised affordable, sustainable and  social housing
(Naujo arba modernizuoto įperkamo, tvaraus socialinio būsto talpumas)</v>
      </c>
      <c r="C15" s="2" t="str">
        <f>L6</f>
        <v>persons</v>
      </c>
      <c r="D15" s="2">
        <f>M6</f>
        <v>0</v>
      </c>
      <c r="E15" s="2" t="str">
        <f>J6</f>
        <v>Capital region</v>
      </c>
      <c r="F15" s="2" t="str">
        <f>K6</f>
        <v>ERDF</v>
      </c>
      <c r="G15" s="2" t="str">
        <f>N6</f>
        <v>n/a</v>
      </c>
      <c r="H15" s="4">
        <f>O6</f>
        <v>0</v>
      </c>
      <c r="I15" s="44">
        <f>P6</f>
        <v>822</v>
      </c>
    </row>
    <row r="16" spans="1:17" ht="90" x14ac:dyDescent="0.25">
      <c r="A16" s="43" t="str">
        <f>H8</f>
        <v>RCO65</v>
      </c>
      <c r="B16" s="37" t="str">
        <f>I8</f>
        <v>Capacity of new or modernised affordable, sustainable and  social housing
(Naujo arba modernizuoto įperkamo, tvaraus socialinio būsto talpumas)</v>
      </c>
      <c r="C16" s="2" t="str">
        <f>L8</f>
        <v>persons</v>
      </c>
      <c r="D16" s="2">
        <f>M8</f>
        <v>0</v>
      </c>
      <c r="E16" s="2" t="str">
        <f>J8</f>
        <v>Mid-West Region</v>
      </c>
      <c r="F16" s="2" t="str">
        <f>K8</f>
        <v>ERDF</v>
      </c>
      <c r="G16" s="5" t="str">
        <f>N8</f>
        <v>n/a</v>
      </c>
      <c r="H16" s="4">
        <f>O8</f>
        <v>0</v>
      </c>
      <c r="I16" s="44">
        <f>P8</f>
        <v>968</v>
      </c>
    </row>
    <row r="17" spans="1:10" ht="90" x14ac:dyDescent="0.25">
      <c r="A17" s="43" t="str">
        <f>H7</f>
        <v>RCR67</v>
      </c>
      <c r="B17" s="37" t="str">
        <f>I7</f>
        <v>Annual users of new or modernised affordable, sustainable and social housing
(Naujų arba modernizuotų įperkamų, tvarių socialinių būstų naudotojų skaičius per metus)</v>
      </c>
      <c r="C17" s="2" t="str">
        <f>L7</f>
        <v>users/year</v>
      </c>
      <c r="D17" s="2">
        <f>M7</f>
        <v>0</v>
      </c>
      <c r="E17" s="2" t="str">
        <f>J6</f>
        <v>Capital region</v>
      </c>
      <c r="F17" s="2" t="str">
        <f>K6</f>
        <v>ERDF</v>
      </c>
      <c r="G17" s="2">
        <f>N7</f>
        <v>2025</v>
      </c>
      <c r="H17" s="4" t="str">
        <f>O7</f>
        <v>n/a</v>
      </c>
      <c r="I17" s="44">
        <f>P7</f>
        <v>822</v>
      </c>
    </row>
    <row r="18" spans="1:10" ht="90.75" thickBot="1" x14ac:dyDescent="0.3">
      <c r="A18" s="45" t="str">
        <f>H9</f>
        <v>RCR67</v>
      </c>
      <c r="B18" s="46" t="str">
        <f>I9</f>
        <v>Annual users of new or modernised affordable, sustainable and social housing
(Naujų arba modernizuotų įperkamų, tvarių socialinių būstų naudotojų skaičius per metus)</v>
      </c>
      <c r="C18" s="6" t="str">
        <f>L9</f>
        <v>users/year</v>
      </c>
      <c r="D18" s="6">
        <f>M9</f>
        <v>0</v>
      </c>
      <c r="E18" s="6" t="str">
        <f>J8</f>
        <v>Mid-West Region</v>
      </c>
      <c r="F18" s="6" t="str">
        <f>K8</f>
        <v>ERDF</v>
      </c>
      <c r="G18" s="6">
        <f>N9</f>
        <v>2025</v>
      </c>
      <c r="H18" s="7" t="str">
        <f>O9</f>
        <v>n/a</v>
      </c>
      <c r="I18" s="47">
        <f>P9</f>
        <v>968</v>
      </c>
    </row>
    <row r="19" spans="1:10" x14ac:dyDescent="0.25">
      <c r="I19" s="39">
        <f>SUM(I15:I18)</f>
        <v>3580</v>
      </c>
      <c r="J19" s="10" t="b">
        <f>I19=P10</f>
        <v>1</v>
      </c>
    </row>
  </sheetData>
  <mergeCells count="29">
    <mergeCell ref="A4:A5"/>
    <mergeCell ref="B4:B5"/>
    <mergeCell ref="C4:C5"/>
    <mergeCell ref="D4:F4"/>
    <mergeCell ref="G4:G5"/>
    <mergeCell ref="A6:A9"/>
    <mergeCell ref="B6:B7"/>
    <mergeCell ref="B8:B9"/>
    <mergeCell ref="K6:K7"/>
    <mergeCell ref="J8:J9"/>
    <mergeCell ref="K8:K9"/>
    <mergeCell ref="G8:G9"/>
    <mergeCell ref="J6:J7"/>
    <mergeCell ref="G6:G7"/>
    <mergeCell ref="E8:E9"/>
    <mergeCell ref="F8:F9"/>
    <mergeCell ref="C6:C7"/>
    <mergeCell ref="C8:C9"/>
    <mergeCell ref="D6:D9"/>
    <mergeCell ref="E6:E7"/>
    <mergeCell ref="F6:F7"/>
    <mergeCell ref="H4:I4"/>
    <mergeCell ref="Q4:Q5"/>
    <mergeCell ref="J4:J5"/>
    <mergeCell ref="K4:K5"/>
    <mergeCell ref="L4:L5"/>
    <mergeCell ref="M4:N4"/>
    <mergeCell ref="O4:O5"/>
    <mergeCell ref="P4:P5"/>
  </mergeCells>
  <pageMargins left="0.25" right="0.25" top="0.75" bottom="0.75" header="0.3" footer="0.3"/>
  <pageSetup paperSize="8" scale="33" fitToHeight="0" orientation="landscape" horizontalDpi="300" verticalDpi="300" r:id="rId1"/>
</worksheet>
</file>

<file path=docMetadata/LabelInfo.xml><?xml version="1.0" encoding="utf-8"?>
<clbl:labelList xmlns:clbl="http://schemas.microsoft.com/office/2020/mipLabelMetadata">
  <clbl:label id="{6062c8a2-d353-46c2-92d8-0dd75d1f4b63}" enabled="0" method="" siteId="{6062c8a2-d353-46c2-92d8-0dd75d1f4b6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17.1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2026-03-23T07:54:25Z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