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4FD42BA0-075B-41D6-BB0C-9EE4BEEA648B}" xr6:coauthVersionLast="47" xr6:coauthVersionMax="47" xr10:uidLastSave="{00000000-0000-0000-0000-000000000000}"/>
  <bookViews>
    <workbookView xWindow="-108" yWindow="-108" windowWidth="23256" windowHeight="12456" xr2:uid="{00000000-000D-0000-FFFF-FFFF00000000}"/>
  </bookViews>
  <sheets>
    <sheet name="4.2 (4.5)" sheetId="21" r:id="rId1"/>
    <sheet name="F Specific output 4.5.1 (1)" sheetId="38" r:id="rId2"/>
    <sheet name="F Specific output 4.5.1 (2)" sheetId="39" r:id="rId3"/>
    <sheet name="F Specific output 4.5.1 (3)" sheetId="44" r:id="rId4"/>
    <sheet name="F Specific result 4.5.1(1)" sheetId="40" r:id="rId5"/>
    <sheet name="F Specific result 4.5.1 (2)" sheetId="45" r:id="rId6"/>
    <sheet name="F Specific result 4.5.2 (1)" sheetId="35" r:id="rId7"/>
    <sheet name="F Specific output 4.5.3 (1)" sheetId="36" r:id="rId8"/>
    <sheet name="F Specific output 4.5.4 (1)" sheetId="41" r:id="rId9"/>
    <sheet name="F Specific result 4.5.4 (1)" sheetId="42" r:id="rId10"/>
    <sheet name="F Specific output 4.5.6 (1)" sheetId="32" r:id="rId11"/>
    <sheet name="F Specific result 4.5.6 (1)" sheetId="33" r:id="rId12"/>
  </sheets>
  <definedNames>
    <definedName name="_xlnm._FilterDatabase" localSheetId="0" hidden="1">'4.2 (4.5)'!$A$3:$R$62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21" l="1"/>
  <c r="E57" i="21"/>
  <c r="E55" i="21"/>
  <c r="E51" i="21"/>
  <c r="E47" i="21"/>
  <c r="E45" i="21"/>
  <c r="E43" i="21"/>
  <c r="E40" i="21"/>
  <c r="E35" i="21"/>
  <c r="E32" i="21"/>
  <c r="E27" i="21"/>
  <c r="E25" i="21"/>
  <c r="E21" i="21"/>
  <c r="E16" i="21"/>
  <c r="E14" i="21"/>
  <c r="E10" i="21"/>
  <c r="E5" i="21"/>
  <c r="P53" i="21" l="1"/>
  <c r="P49" i="21"/>
  <c r="I87" i="21" l="1"/>
  <c r="R28" i="21"/>
  <c r="I70" i="21"/>
  <c r="I69" i="21"/>
  <c r="H70" i="21"/>
  <c r="H69" i="21"/>
  <c r="C70" i="21"/>
  <c r="C69" i="21"/>
  <c r="B70" i="21"/>
  <c r="B69" i="21"/>
  <c r="A70" i="21"/>
  <c r="A69" i="21"/>
  <c r="I68" i="21"/>
  <c r="H68" i="21"/>
  <c r="C68" i="21"/>
  <c r="B68" i="21"/>
  <c r="A68" i="21"/>
  <c r="I67" i="21"/>
  <c r="H67" i="21"/>
  <c r="C67" i="21"/>
  <c r="B67" i="21"/>
  <c r="A67" i="21"/>
  <c r="R36" i="21"/>
  <c r="P61" i="21" l="1"/>
  <c r="F16" i="21"/>
  <c r="G18" i="21" s="1"/>
  <c r="F35" i="21"/>
  <c r="G37" i="21" s="1"/>
  <c r="C21" i="21" l="1"/>
  <c r="C62" i="21" s="1"/>
  <c r="C61" i="21" l="1"/>
  <c r="A3" i="45" l="1"/>
  <c r="A4" i="45" s="1"/>
  <c r="A5" i="45" s="1"/>
  <c r="A6" i="45" s="1"/>
  <c r="A7" i="45" s="1"/>
  <c r="A8" i="45" s="1"/>
  <c r="A9" i="45" s="1"/>
  <c r="A10" i="45" s="1"/>
  <c r="A11" i="45" s="1"/>
  <c r="A12" i="45" s="1"/>
  <c r="A13" i="45" s="1"/>
  <c r="A14" i="45" s="1"/>
  <c r="A15" i="45" s="1"/>
  <c r="A16" i="45" s="1"/>
  <c r="A17" i="45" s="1"/>
  <c r="A18" i="45" s="1"/>
  <c r="A19" i="45" s="1"/>
  <c r="A3" i="44"/>
  <c r="A4" i="44" s="1"/>
  <c r="A5" i="44" s="1"/>
  <c r="A6" i="44" s="1"/>
  <c r="A7" i="44" s="1"/>
  <c r="A8" i="44" s="1"/>
  <c r="A9" i="44" s="1"/>
  <c r="A10" i="44" s="1"/>
  <c r="A11" i="44" s="1"/>
  <c r="A12" i="44" s="1"/>
  <c r="A13" i="44" s="1"/>
  <c r="A14" i="44" s="1"/>
  <c r="A15" i="44" s="1"/>
  <c r="A16" i="44" s="1"/>
  <c r="A17" i="44" s="1"/>
  <c r="A18" i="44" s="1"/>
  <c r="A19" i="44" s="1"/>
  <c r="I92" i="21" l="1"/>
  <c r="C92" i="21"/>
  <c r="B92" i="21"/>
  <c r="A92" i="21"/>
  <c r="I91" i="21"/>
  <c r="C91" i="21"/>
  <c r="B91" i="21"/>
  <c r="A91" i="21"/>
  <c r="I80" i="21"/>
  <c r="H80" i="21"/>
  <c r="C80" i="21"/>
  <c r="B80" i="21"/>
  <c r="A80" i="21"/>
  <c r="I79" i="21"/>
  <c r="H79" i="21"/>
  <c r="C79" i="21"/>
  <c r="B79" i="21"/>
  <c r="A79" i="21"/>
  <c r="G21" i="21" l="1"/>
  <c r="G25" i="21"/>
  <c r="F25" i="21"/>
  <c r="F27" i="21"/>
  <c r="G29" i="21"/>
  <c r="B5" i="21"/>
  <c r="G14" i="21"/>
  <c r="F14" i="21"/>
  <c r="G10" i="21"/>
  <c r="C95" i="21" l="1"/>
  <c r="C78" i="21"/>
  <c r="C77" i="21"/>
  <c r="C74" i="21"/>
  <c r="C73" i="21"/>
  <c r="I95" i="21" l="1"/>
  <c r="I78" i="21"/>
  <c r="I77" i="21"/>
  <c r="B77" i="21"/>
  <c r="A77" i="21"/>
  <c r="C75" i="21"/>
  <c r="I76" i="21"/>
  <c r="I75" i="21"/>
  <c r="I74" i="21"/>
  <c r="I73" i="21"/>
  <c r="I72" i="21"/>
  <c r="I71" i="21"/>
  <c r="B75" i="21"/>
  <c r="B74" i="21"/>
  <c r="A74" i="21"/>
  <c r="C71" i="21"/>
  <c r="B73" i="21"/>
  <c r="A73" i="21"/>
  <c r="E62" i="21"/>
  <c r="E61" i="21"/>
  <c r="G32" i="21" l="1"/>
  <c r="F32" i="21"/>
  <c r="B27" i="21" s="1"/>
  <c r="G7" i="21"/>
  <c r="F5" i="21"/>
  <c r="G97" i="21" l="1"/>
  <c r="G98" i="21"/>
  <c r="G100" i="21"/>
  <c r="G99" i="21"/>
  <c r="I96" i="21"/>
  <c r="I81" i="21" l="1"/>
  <c r="D100" i="21" l="1"/>
  <c r="C100" i="21"/>
  <c r="B100" i="21"/>
  <c r="A100" i="21"/>
  <c r="C99" i="21"/>
  <c r="B99" i="21"/>
  <c r="A99" i="21"/>
  <c r="D98" i="21"/>
  <c r="C98" i="21"/>
  <c r="B98" i="21"/>
  <c r="A98" i="21"/>
  <c r="D97" i="21"/>
  <c r="C97" i="21"/>
  <c r="B97" i="21"/>
  <c r="A97" i="21"/>
  <c r="C96" i="21"/>
  <c r="B96" i="21"/>
  <c r="A96" i="21"/>
  <c r="I94" i="21"/>
  <c r="D94" i="21"/>
  <c r="C94" i="21"/>
  <c r="B94" i="21"/>
  <c r="A94" i="21"/>
  <c r="I93" i="21"/>
  <c r="D93" i="21"/>
  <c r="C93" i="21"/>
  <c r="B93" i="21"/>
  <c r="A93"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76" i="21"/>
  <c r="B76" i="21"/>
  <c r="A76" i="21"/>
  <c r="A75" i="21"/>
  <c r="C72" i="21"/>
  <c r="B72" i="21"/>
  <c r="A72" i="21"/>
  <c r="B71" i="21"/>
  <c r="A71" i="21"/>
  <c r="F51" i="21" l="1"/>
  <c r="M61" i="21" l="1"/>
  <c r="D101" i="21" l="1"/>
  <c r="I100" i="21" l="1"/>
  <c r="I99" i="21"/>
  <c r="I98" i="21"/>
  <c r="I97" i="21"/>
  <c r="I90" i="21"/>
  <c r="I89" i="21"/>
  <c r="I88" i="21"/>
  <c r="I86" i="21"/>
  <c r="I85" i="21"/>
  <c r="I84" i="21"/>
  <c r="I83" i="21"/>
  <c r="I82" i="21"/>
  <c r="H83" i="21"/>
  <c r="H82" i="21"/>
  <c r="H81" i="21"/>
  <c r="I101" i="21" l="1"/>
  <c r="J101" i="21" s="1"/>
  <c r="F21" i="21"/>
  <c r="F10" i="21"/>
  <c r="F40" i="21"/>
  <c r="G40" i="21"/>
  <c r="F43" i="21"/>
  <c r="B43" i="21" s="1"/>
  <c r="G43" i="21"/>
  <c r="B45" i="21"/>
  <c r="F45" i="21"/>
  <c r="G45" i="21"/>
  <c r="G59" i="21" l="1"/>
  <c r="F59" i="21"/>
  <c r="B59" i="21" s="1"/>
  <c r="G57" i="21"/>
  <c r="F57" i="21"/>
  <c r="B57" i="21" s="1"/>
  <c r="A3" i="42" l="1"/>
  <c r="A4" i="42" s="1"/>
  <c r="A5" i="42" s="1"/>
  <c r="A6" i="42" s="1"/>
  <c r="A7" i="42" s="1"/>
  <c r="A8" i="42" s="1"/>
  <c r="A9" i="42" s="1"/>
  <c r="A10" i="42" s="1"/>
  <c r="A11" i="42" s="1"/>
  <c r="A12" i="42" s="1"/>
  <c r="A13" i="42" s="1"/>
  <c r="A14" i="42" s="1"/>
  <c r="A15" i="42" s="1"/>
  <c r="A16" i="42" s="1"/>
  <c r="A17" i="42" s="1"/>
  <c r="A18" i="42" s="1"/>
  <c r="A19" i="42" s="1"/>
  <c r="A3" i="41"/>
  <c r="A4" i="41" s="1"/>
  <c r="A5" i="41" s="1"/>
  <c r="A6" i="41" s="1"/>
  <c r="A7" i="41" s="1"/>
  <c r="A8" i="41" s="1"/>
  <c r="A9" i="41" s="1"/>
  <c r="A10" i="41" s="1"/>
  <c r="A11" i="41" s="1"/>
  <c r="A12" i="41" s="1"/>
  <c r="A13" i="41" s="1"/>
  <c r="A14" i="41" s="1"/>
  <c r="A15" i="41" s="1"/>
  <c r="A16" i="41" s="1"/>
  <c r="A17" i="41" s="1"/>
  <c r="A18" i="41" s="1"/>
  <c r="A19" i="41" s="1"/>
  <c r="A3" i="40"/>
  <c r="A4" i="40" s="1"/>
  <c r="A5" i="40" s="1"/>
  <c r="A6" i="40" s="1"/>
  <c r="A7" i="40" s="1"/>
  <c r="A8" i="40" s="1"/>
  <c r="A9" i="40" s="1"/>
  <c r="A10" i="40" s="1"/>
  <c r="A11" i="40" s="1"/>
  <c r="A12" i="40" s="1"/>
  <c r="A13" i="40" s="1"/>
  <c r="A14" i="40" s="1"/>
  <c r="A15" i="40" s="1"/>
  <c r="A16" i="40" s="1"/>
  <c r="A17" i="40" s="1"/>
  <c r="A18" i="40" s="1"/>
  <c r="A19" i="40" s="1"/>
  <c r="A3" i="39"/>
  <c r="A4" i="39" s="1"/>
  <c r="A5" i="39" s="1"/>
  <c r="A6" i="39" s="1"/>
  <c r="A7" i="39" s="1"/>
  <c r="A8" i="39" s="1"/>
  <c r="A9" i="39" s="1"/>
  <c r="A10" i="39" s="1"/>
  <c r="A11" i="39" s="1"/>
  <c r="A12" i="39" s="1"/>
  <c r="A13" i="39" s="1"/>
  <c r="A14" i="39" s="1"/>
  <c r="A15" i="39" s="1"/>
  <c r="A16" i="39" s="1"/>
  <c r="A17" i="39" s="1"/>
  <c r="A18" i="39" s="1"/>
  <c r="A19" i="39" s="1"/>
  <c r="A3" i="38"/>
  <c r="A4" i="38" s="1"/>
  <c r="A5" i="38" s="1"/>
  <c r="A6" i="38" s="1"/>
  <c r="A7" i="38" s="1"/>
  <c r="A8" i="38" s="1"/>
  <c r="A9" i="38" s="1"/>
  <c r="A10" i="38" s="1"/>
  <c r="A11" i="38" s="1"/>
  <c r="A12" i="38" s="1"/>
  <c r="A13" i="38" s="1"/>
  <c r="A14" i="38" s="1"/>
  <c r="A15" i="38" s="1"/>
  <c r="A16" i="38" s="1"/>
  <c r="A17" i="38" s="1"/>
  <c r="A18" i="38" s="1"/>
  <c r="A19" i="38" s="1"/>
  <c r="A3" i="36" l="1"/>
  <c r="A4" i="36" s="1"/>
  <c r="A5" i="36" s="1"/>
  <c r="A6" i="36" s="1"/>
  <c r="A7" i="36" s="1"/>
  <c r="A8" i="36" s="1"/>
  <c r="A9" i="36" s="1"/>
  <c r="A10" i="36" s="1"/>
  <c r="A11" i="36" s="1"/>
  <c r="A12" i="36" s="1"/>
  <c r="A13" i="36" s="1"/>
  <c r="A14" i="36" s="1"/>
  <c r="A15" i="36" s="1"/>
  <c r="A16" i="36" s="1"/>
  <c r="A17" i="36" s="1"/>
  <c r="A18" i="36" s="1"/>
  <c r="A19" i="36" s="1"/>
  <c r="A3" i="35" l="1"/>
  <c r="A4" i="35" s="1"/>
  <c r="A5" i="35" s="1"/>
  <c r="A6" i="35" s="1"/>
  <c r="A7" i="35" s="1"/>
  <c r="A8" i="35" s="1"/>
  <c r="A9" i="35" s="1"/>
  <c r="A10" i="35" s="1"/>
  <c r="A11" i="35" s="1"/>
  <c r="A12" i="35" s="1"/>
  <c r="A13" i="35" s="1"/>
  <c r="A14" i="35" s="1"/>
  <c r="A15" i="35" s="1"/>
  <c r="A16" i="35" s="1"/>
  <c r="A17" i="35" s="1"/>
  <c r="A18" i="35" s="1"/>
  <c r="A19" i="35" s="1"/>
  <c r="A3" i="33" l="1"/>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G51" i="21" l="1"/>
  <c r="G47" i="21"/>
  <c r="G61" i="21" s="1"/>
  <c r="B51" i="21" l="1"/>
  <c r="F47" i="21"/>
  <c r="B47" i="21" l="1"/>
  <c r="F61" i="21"/>
  <c r="G55" i="21"/>
  <c r="G62" i="21" s="1"/>
  <c r="F55" i="21" l="1"/>
  <c r="B55" i="21" l="1"/>
  <c r="F62" i="21"/>
</calcChain>
</file>

<file path=xl/sharedStrings.xml><?xml version="1.0" encoding="utf-8"?>
<sst xmlns="http://schemas.openxmlformats.org/spreadsheetml/2006/main" count="949" uniqueCount="246">
  <si>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</si>
  <si>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</si>
  <si>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</si>
  <si>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</si>
  <si>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</si>
  <si>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</si>
  <si>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</si>
  <si>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</si>
  <si>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</si>
  <si>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</si>
  <si>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</si>
  <si>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</si>
  <si>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</si>
  <si>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</si>
  <si>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 (LT)</t>
  </si>
  <si>
    <t>code and name</t>
  </si>
  <si>
    <t>co-financing rate (Eur.)</t>
  </si>
  <si>
    <t>Amount (EU+ national)(Eur.)</t>
  </si>
  <si>
    <t>code</t>
  </si>
  <si>
    <t>name</t>
  </si>
  <si>
    <t>value</t>
  </si>
  <si>
    <t>year</t>
  </si>
  <si>
    <r>
      <rPr>
        <b/>
        <sz val="11"/>
        <rFont val="Calibri"/>
        <family val="2"/>
        <charset val="186"/>
        <scheme val="minor"/>
      </rPr>
      <t>121</t>
    </r>
    <r>
      <rPr>
        <sz val="11"/>
        <rFont val="Calibri"/>
        <family val="2"/>
        <charset val="186"/>
        <scheme val="minor"/>
      </rPr>
      <t xml:space="preserve"> Infrastructure for early childhood education and care (Ikimokyklinio ugdymo ir priežiūros infrastruktūra)</t>
    </r>
  </si>
  <si>
    <t>RC067</t>
  </si>
  <si>
    <t>Classroom capacity of new or modernised education facilities (naujos arba modernizuotos švietimo infrastruktūros mokymo klasių talpumas)</t>
  </si>
  <si>
    <t>Capital Region</t>
  </si>
  <si>
    <t>ERDF</t>
  </si>
  <si>
    <t>n/a</t>
  </si>
  <si>
    <t>Specific output</t>
  </si>
  <si>
    <t>Number of new pre-elementary education places (Sukurtų naujų ikimokyklinio ugdymo vietų skaičius)</t>
  </si>
  <si>
    <t>RCR71</t>
  </si>
  <si>
    <t>Annual users of new or modernised education facilities (naujos arba modernizuotos švietimo infrastruktūros naudotojų skaičius per metus)</t>
  </si>
  <si>
    <r>
      <rPr>
        <b/>
        <sz val="11"/>
        <rFont val="Calibri"/>
        <family val="2"/>
        <charset val="186"/>
        <scheme val="minor"/>
      </rPr>
      <t>122</t>
    </r>
    <r>
      <rPr>
        <sz val="11"/>
        <rFont val="Calibri"/>
        <family val="2"/>
        <charset val="186"/>
        <scheme val="minor"/>
      </rPr>
      <t xml:space="preserve"> Infrastructure for primary and secondary education (Pradinio ir pagrindinio ugdymo infrastruktūra)</t>
    </r>
  </si>
  <si>
    <t>Schools with implemented universal design and other engineering tools by adapting environment to disable people (Mokyklos, kuriose buvo įdiegtos universalaus dizaino ir kitos inžinerinės priemonės pritaikant aplinką asmenims turintiems negalią)</t>
  </si>
  <si>
    <t>Specific result</t>
  </si>
  <si>
    <t>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t>
  </si>
  <si>
    <t>Mid-West Lithuania Region</t>
  </si>
  <si>
    <t>Number of pupils, who use developed infrastructure of day-long learnin (Mokinių besinaudojančių sukurta visos dienos mokyklos infrastruktūra skaičius)</t>
  </si>
  <si>
    <t>Developed regional centers of educational support  (Išvystyti regioniniai švietimo pagalbos centrai)</t>
  </si>
  <si>
    <t>According to foreign countries’ experience, it is planned that average ability of each educational support center is 150 children per year.  
The projected value of the indicator in the Capital Region – 150.</t>
  </si>
  <si>
    <t>According to foreign countries’ experience, it is planned that average ability of each educational support center is 150 children per year. 
The projected value of the indicator in Mid-West Lithuania Region: 7 * 150 = 1.050.</t>
  </si>
  <si>
    <t>Schools of general education with equipped labarotories of life sciences (Bendrojo ugdymo mokyklos, kuriose įrengtos gamtos mokslų laboratorijos)</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</si>
  <si>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12.810 * 85 percent = 10.888 ~ 10.890. 
It is planned to invest into new infrastructure or to modernize the existing one.</t>
  </si>
  <si>
    <t>Percent of schools of general education with laboratories of life sciences (Bendrojo ugdymo mokyklų, turinčių gamtos mokslų laboratorijas, dalis)</t>
  </si>
  <si>
    <t>According to data of National education agency, in 2020, 47,5 percent of schools had at least one laboratory (if at least one branch of school had at least one laboratory). Considering the output indicator, the projected value of the indicator in the Capital region – 58 percent (National education agency data).</t>
  </si>
  <si>
    <t>ERPF</t>
  </si>
  <si>
    <t xml:space="preserve">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institutions abilities: 60.790 * 80 percent = 48.632 ~ 48.630.
It is planned to invest into new infrastructure or to modernize the existing one.  </t>
  </si>
  <si>
    <t>According to data of National education agency, in 2020, 41,7 percent of schools had at least one laboratory (if at least one school branch had at least one laboratory). Considered value of output indicator, the projected value of the indicator in Mid-West Lithuania Region is 56 percent (National education agency data).</t>
  </si>
  <si>
    <r>
      <rPr>
        <b/>
        <sz val="11"/>
        <rFont val="Calibri"/>
        <family val="2"/>
        <charset val="186"/>
        <scheme val="minor"/>
      </rPr>
      <t>124</t>
    </r>
    <r>
      <rPr>
        <sz val="11"/>
        <rFont val="Calibri"/>
        <family val="2"/>
        <charset val="186"/>
        <scheme val="minor"/>
      </rPr>
      <t xml:space="preserve"> Infrastructure for vocational education and training and adult learning (Profesinio rengimo ir mokymo ir suaugusiųjų švietimo infrastruktūra)</t>
    </r>
  </si>
  <si>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institutions abilities: 28.575 * 80 percent = 22.860.
It is planned to invest into new infrastructure or to modernize the existing one.</t>
  </si>
  <si>
    <r>
      <rPr>
        <b/>
        <sz val="11"/>
        <rFont val="Calibri"/>
        <family val="2"/>
        <charset val="186"/>
        <scheme val="minor"/>
      </rPr>
      <t>123 I</t>
    </r>
    <r>
      <rPr>
        <sz val="11"/>
        <rFont val="Calibri"/>
        <family val="2"/>
        <charset val="186"/>
        <scheme val="minor"/>
      </rPr>
      <t>nfrastructure for tertiary education (Tretinio mokslo infrastruktūra)</t>
    </r>
  </si>
  <si>
    <t>Institutions of higher education that are center of preparation of educators or parts of these centers with created or adapted infrastructure (Aukštosios mokyklos, esančios pedagogų rengimo kompetencijų centru ar jo dalimi, kuriose sukurta / pritaikyta infrastruktūra)</t>
  </si>
  <si>
    <t xml:space="preserve">In capital region it is planned to have equipped and/or adapted laboratories, artistic, simulative pedagogical facilities, purchased educational tools and developed learning at distance will be implemented in one institution of higher education, which is competence center for preparation of educators or its part.
It is planned to allocate more funds to capital region than to Mid-West Lithuania Region since Vilnius University (VU) has been joined by University of Šiauliai (ŠU). VU is a new center, which only starts the development of process for preparation of educators. ŠU prepares specialized educators, who’s demand due to increasing inclusion in education field will only increase. VU must build an infrastructure for preparation of educators (currently there is no infrastructure), meanwhile ŠU needs to modernize it. </t>
  </si>
  <si>
    <t>Percent of students who use adapted/created center of preparation of educators or infrastructure necessary for PhD in pedagogy (Studentų, besinaudojančių sukurta/ pritaikyta pedagogų rengimo centrų ar edukologijos doktorantūrai reikalinga infrastruktūra, dalis)</t>
  </si>
  <si>
    <t>Centers of competences for preparation of educators will operate as open center and not only students from higher education institutions with competences centers will use them, but also all other students, who study in programs of pedagogy field.
One of the objectives of centers for preparation of educators is to concentrate scientific potential of pedagogy in the country (or region) (Regulation for preparation of educators 2018 ). By facilitating students from other higher education institutions to use an innovative infrastructure for preparation of educators, the project will strive to directly contribute to implementation of the mission of centers for preparation of educators. Based on STRATA research, “Situation of Lithuanian studies. September 2020“ in 2018 due to low performance levels or other reasons up to 19 percent interrupted their studies at the firs level, 16 percent at the second level and 29 percent of students at other levels.  One part of students interrupts their studies due to illnesses or other personal reasons, or due to their departure to foreign higher education institutions for partial studies (according to data of Education information management system in 2019–2020 around 10 percent of students; in 2020–2021 due to Coronavirus pandemic number of departing students decreased). It is expected that no all students from other higher education institutions will use these services (cooperation could be aggravated, it will take more time to prepare procedures and etc.), therefore, on the basis of Ministry of education, science and sport order, Smart Continent LT experts are finalizing to implement 2021–2027 EU funds of investment strategical assessment of periodical education and science priorities,, it is planned that 70 percent of student of specific educational field will use adapted or created infrastructure.</t>
  </si>
  <si>
    <t xml:space="preserve">It is planned that in two higher education institutions of Mid-West Lithuania Region, which are competences centers for preparation of educators or their relative parts, laboratory, artistic, simulative pedagogical facilities will be installed, educational tools will be purchased and development of learning at distance will be implemented.
Mid-West Lithuania Region it is planned to modernize and strengthen a center that prepares educators in Vytautas Magnus university, in addition to this, University of Klaipėda already has a potential to become a center for preparation of educators. </t>
  </si>
  <si>
    <t xml:space="preserve"> Percent of students who use adapted/created center of preparation of educators or infrastructure necessary for PhD in pedagogy (Studentų, besinaudojančių sukurta/ pritaikyta pedagogų rengimo centrų ar edukologijos doktorantūrai reikalinga infrastruktūra, dalis)</t>
  </si>
  <si>
    <t>Centers of competences for preparation of educators will operate as open center and not only students from higher education institutions with competences centers will use them, but also all other students, who study in programs of pedagogy field.
One of the objectives of centers for preparation of educators is to concentrate scientific potential of pedagogy in the country (or region) (Regulation for preparation of educators 2018 ). By facilitating students from other higher education institutions to use an innovative infrastructure for preparation of educators, the project will strive to directly contribute to implementation of the mission of centers for preparation of educators. Based on STRATA research, “Situation of Lithuanian studies. September 2020“ in 2018 due to low performance levels or other reasons up to 19 percent interrupted their studies at the firs level, 16 percent at the second level and 29 percent of students at other levels.  One part of students interrupts their studies due to illnesses or other personal reasons, or due to their departure to foreign higher education institutions for partial studies (according to data of Education information management system in 2019–2020 around 10 percent of students; in 2020–2021 due to Coronavirus pandemic number of departing students decreased). It is expected that no all students from other higher education institutions will use these services (cooperation could be aggravated, it will take more time to prepare procedures and etc.), therefore, on the basis of Ministry of education, science and sport order, Smart Continent LT experts are finalizing to implement 2021–2027 EU funds of investment strategical assessment of periodical education and science priorities, it is planned that 70 percent of student of specific educational field will use adapted or created infrastructure.</t>
  </si>
  <si>
    <t>Capital</t>
  </si>
  <si>
    <t>MWR</t>
  </si>
  <si>
    <t>Indicator code</t>
  </si>
  <si>
    <t>Indicator name</t>
  </si>
  <si>
    <t>Indicator M.U.</t>
  </si>
  <si>
    <t>Indicator baseline value</t>
  </si>
  <si>
    <t>Indicator baseline year</t>
  </si>
  <si>
    <t xml:space="preserve">Milestone 2024 </t>
  </si>
  <si>
    <t>Row ID</t>
  </si>
  <si>
    <t>Field</t>
  </si>
  <si>
    <t>Indicator metadata</t>
  </si>
  <si>
    <t>P.S.</t>
  </si>
  <si>
    <t>Number of new pre-elementary places of education</t>
  </si>
  <si>
    <t>Measurement unit</t>
  </si>
  <si>
    <t>Number</t>
  </si>
  <si>
    <t>Type of indicator</t>
  </si>
  <si>
    <t>Output</t>
  </si>
  <si>
    <t>Not required</t>
  </si>
  <si>
    <t>Policy objective</t>
  </si>
  <si>
    <t>PO4 Social Europe</t>
  </si>
  <si>
    <t>Specific objective</t>
  </si>
  <si>
    <t>S.O. 4.5. To improve services of education, trainings and lifelong learning to everybody by improving infrastructure.  (ERPF)</t>
  </si>
  <si>
    <t>Definition and concepts</t>
  </si>
  <si>
    <t>Creation of new educational places is creation of conditions to pre-elementary education in new and/or renewed educational institutions or other adapted facilities that meet public healthcare criteria and other legal criteria.</t>
  </si>
  <si>
    <t>Data collection</t>
  </si>
  <si>
    <t>Supported projects</t>
  </si>
  <si>
    <t>Time measurement achieved</t>
  </si>
  <si>
    <t>During implementation of project activities</t>
  </si>
  <si>
    <t>Aggregation issues</t>
  </si>
  <si>
    <t>Duplicates are eliminated from the project.</t>
  </si>
  <si>
    <t>Reporting</t>
  </si>
  <si>
    <t>Rule 1: Reporting by specific objective Forecast for selected projects and achieved values, both cumulative to date (CPR Annex VII, Table 3).</t>
  </si>
  <si>
    <t>References</t>
  </si>
  <si>
    <t>No references</t>
  </si>
  <si>
    <t>Corresponding corporate indicator</t>
  </si>
  <si>
    <t>Not required. specific output indicator</t>
  </si>
  <si>
    <t>Notes</t>
  </si>
  <si>
    <t>Related to the indicator of results “Annual users of new or modernised education facilities“.</t>
  </si>
  <si>
    <t>Examples</t>
  </si>
  <si>
    <t>No examples</t>
  </si>
  <si>
    <t>Schools with implemented universal design and other engineering measures by adapting environment to disable people</t>
  </si>
  <si>
    <t>not required</t>
  </si>
  <si>
    <t>School is an institution of education, which conducts elementary, primary and/or secondary program of education.
Universal design is a form of products and environment, when children, adults, men, women, older people, disable people (with movement, sight, hearing, other physical and intellectual disabilities), various nations and other groups of people can use them.
Engineering tools are solutions that ensure easy entrance of people of various physical possibilities, free movement and usage with all educational spaces, canteen, sanitary facilities and other facilities.</t>
  </si>
  <si>
    <t>During implementation of project activities.</t>
  </si>
  <si>
    <t>The same school participates in one project. Duplicates are eliminated from the project.</t>
  </si>
  <si>
    <t xml:space="preserve">Rule 1: Reporting by specific objective Forecast for selected projects and achieved values, both cumulative to date (CPR Annex VII, Table 3). </t>
  </si>
  <si>
    <t>Related to the indicator of result “Percent of schools with implemented universal design and other engineering tools by adopting them to disable people out of all schools“.</t>
  </si>
  <si>
    <t>R.S.</t>
  </si>
  <si>
    <t>Percent of schools with implemented universal design and other engineering tools by adopting them to disable people out of all schools</t>
  </si>
  <si>
    <t>Percent</t>
  </si>
  <si>
    <t>Result</t>
  </si>
  <si>
    <t>Capital Region – 14,1, Mid-West Lithuania Region – 8,6.</t>
  </si>
  <si>
    <t>School is an institution of education, which conducts elementary, primary and/or secondary program of education.
Universal design is a form of products and environment, when children, adults, men, women, older people, disable people (with movement, sight, hearing, other physical and intellectual disabilities), various nations and other groups of people can use them.
Engineering tools are solutions that ensure easy entrance of people of various physical possibilities, free movement and usage with all educational spaces, canteen, sanitary facilities and other facilities.</t>
  </si>
  <si>
    <t xml:space="preserve">The same school is eligible to participate only in one project. Duplicates are eliminated from the project. </t>
  </si>
  <si>
    <t xml:space="preserve">Rule 1: Reporting by specific objective Forecast for selected projects and achieved values, both cumulative to date (CPR Annex VII, Table 6). </t>
  </si>
  <si>
    <t>Related to product indicator “Schools with implemented universal design and other engineering tools by adapting environment to people with disabilities“</t>
  </si>
  <si>
    <t xml:space="preserve">Number of pupils, who use developed infrastructure of day-long learning </t>
  </si>
  <si>
    <t>Number per year</t>
  </si>
  <si>
    <r>
      <t>Pupil is a person, who studies (</t>
    </r>
    <r>
      <rPr>
        <sz val="11"/>
        <rFont val="Calibri"/>
        <family val="2"/>
        <charset val="186"/>
        <scheme val="minor"/>
      </rPr>
      <t>source: Law on Education of the Republic of Lithuania).</t>
    </r>
    <r>
      <rPr>
        <sz val="11"/>
        <color rgb="FFFF0000"/>
        <rFont val="Calibri"/>
        <family val="2"/>
        <charset val="186"/>
        <scheme val="minor"/>
      </rPr>
      <t xml:space="preserve">
</t>
    </r>
    <r>
      <rPr>
        <sz val="11"/>
        <rFont val="Calibri"/>
        <family val="2"/>
        <scheme val="minor"/>
      </rPr>
      <t xml:space="preserve">
The main goal of day-long school is to give opportunity to qualitative, socially equitable education with equal opportunities to comprehensive learning of every child all day in institution of education. By implementing models of day-long schools learning content is being projected in a flexible manner: formal education is adapted to informal education in a targeted manner, enough time is dedicated to improve pupils’ knowledge, individual educational support is provided, secured environment is guaranteed to a child until his return back home.    </t>
    </r>
  </si>
  <si>
    <t>Number of pupils, who use an updated infrastructure of day-long school during year, is calculated</t>
  </si>
  <si>
    <t>Rule 1: Reporting by specific objective Forecast for selected projects and achieved values, both cumulative to date (CPR Annex VII, Table 6A).</t>
  </si>
  <si>
    <t>Not required. specific result indicator</t>
  </si>
  <si>
    <t>Related to product indicator “Institutions of education with developed infrastructure of day-long school activities“.</t>
  </si>
  <si>
    <t>Developed regional centers of educational support</t>
  </si>
  <si>
    <t>Capital Region – 1, Mid-West Lithuania Region – 7.</t>
  </si>
  <si>
    <t>Education support center is an institution, where functions of educational support are concentrated.
Educational support is a support provided to pupils, their parents (guardians, custodians), teachers and support provided by specialist to educators, which has a goal to increase effectiveness of education. (source: Law on Education). 
Educational support consists of informative, psichological, social pedagogical and special support and health care in school.</t>
  </si>
  <si>
    <r>
      <t>Rule 1: Reporting by specific objective Forecast for selected projects and achieved values, both cumulative to date (CPR Annex VII, Table 6</t>
    </r>
    <r>
      <rPr>
        <strike/>
        <sz val="11"/>
        <rFont val="Calibri"/>
        <family val="2"/>
        <scheme val="minor"/>
      </rPr>
      <t>A</t>
    </r>
    <r>
      <rPr>
        <sz val="11"/>
        <rFont val="Calibri"/>
        <family val="2"/>
        <scheme val="minor"/>
      </rPr>
      <t>).</t>
    </r>
  </si>
  <si>
    <t>Related with the indicator of the result “Annual users of new or modernised education facilities“.</t>
  </si>
  <si>
    <t>Schools of general education, which possess laboratories of life sciences</t>
  </si>
  <si>
    <t xml:space="preserve">School of general education is institution of education, which conducts elementary, primary and/or secondary program of education.
Laboratories of life science are modern educational spaces of general education in schools, which meet STEAM training conception and are intended to teach biology, chemistry, physics, engineering, computer technologies. In addition to this, there could also be language learning laboratories.
STEAM training is one of the most contemporary training methods, which integrates life science, technology and engineering, arts and mathematics by relating them with real world, changes and progress, sustainable development, real world’s problem solving and forms critical thinking of students and problem-solving capacities. </t>
  </si>
  <si>
    <t>Related to product indicator “Percent of schools of general education, which possess laboratories of life sciences“.</t>
  </si>
  <si>
    <t>Percent of schools of general education, which possess laboratories of life sciences</t>
  </si>
  <si>
    <t>Capital Region – 47,5, Mid-West Lithuania Region – 41,7.</t>
  </si>
  <si>
    <t>Related to product indicator “Schools of general education, which possess laboratories of life sciences“.</t>
  </si>
  <si>
    <t>Higher schools that are competence centers of preparation of educators or parts of these centers with developed/adapted infrastructure</t>
  </si>
  <si>
    <t>Capital Region – 1, Mid-West Lithuania Region – 2.</t>
  </si>
  <si>
    <t>Higher education institution is a university or a college (source: Law of education and studies).
Developed new/adapted current infrastructure is considered as equipped and/or adapted laboratories, cultural, simulative educational environments, educational tools, implemented training development at a distance.
Center for preparation of educators is a university that meets criteria predetermined by the Minister of Education and Science,  which gather (regional)  scientific pedagogy potential and acting upon collaboration principles together with other higher education institutions that conduct studies of education science. (source: Regulation of preparation of educators).</t>
  </si>
  <si>
    <t>The same higher education institution is counted only once. Duplicates are eliminated from the project.</t>
  </si>
  <si>
    <r>
      <t>Rule 1: Reporting by specific objective Forecast for selected projects and achieved values, both cumulative to date (CPR Annex VII, Table 3</t>
    </r>
    <r>
      <rPr>
        <strike/>
        <sz val="11"/>
        <rFont val="Calibri"/>
        <family val="2"/>
        <scheme val="minor"/>
      </rPr>
      <t>A</t>
    </r>
    <r>
      <rPr>
        <sz val="11"/>
        <rFont val="Calibri"/>
        <family val="2"/>
        <scheme val="minor"/>
      </rPr>
      <t xml:space="preserve">). </t>
    </r>
  </si>
  <si>
    <t>Related to the indicator of results “Percent of students, who use created/adapted infrastructure necessary for PhD studies in pedagogy and infrastructure for preparation of educators “.</t>
  </si>
  <si>
    <t xml:space="preserve">Percent of students, who use created/adapted infrastructure necessary for PhD studies in pedagogy and infrastructure for preparation of educators </t>
  </si>
  <si>
    <t>Higher education institution is a university or a college (source: Law of education and studies).
Center for preparation of educators is a university that meets criteria predetermined by the Minister of Education and Science,  which gather (regional)  scientific pedagogy potential and acting upon collaboration principles together with other higher education institutions that conduct studies of education science. (source: Regulation of preparation of educators).
Student is a person, who studies in higher education institution according to programs of higher education or in PhD (source: Law of education and studies).</t>
  </si>
  <si>
    <t>Calculated after the end of the project for 5 years each year.</t>
  </si>
  <si>
    <t>Related to product indicator “Higher schools that are centers of preparation of educators or parts of these centers with adapted/developed infrastructure using ERPF funds according to a program.“</t>
  </si>
  <si>
    <t>RC066</t>
  </si>
  <si>
    <t>RCR70</t>
  </si>
  <si>
    <t>It is planned to develop at least one educational support center in eight counties of Lithuania. The projected value of the indicator in the Capital Region – 1.
On the basis of strategical assessment of periodic science and education field priorities funded by UE investment funds in 2021-2027 finalized by Smart Continent LT experts on the order of Ministry of Education, Science and Sports and to national priorities of the country, center, which for the most part should be oriented towards creation of provision of support for children autistic children from the Mid-West Lithuania Region), the major part of funds is allocated to the creation. 
According to preliminary calculations, for developed center (with necessary infrastructure), which will serve all regions of Lithuania, 7 million Eur must be allocated, 1,5 million Eur of capital region funds and 5,5 million Eur of Mid-West Lithuania Region funds.
 In addition to this, Gesture research center in Vilnius college is planned by allocating 0,5 million of Eur.</t>
  </si>
  <si>
    <t>It is planned to develop one center of educational support in seven districts of Mid-West Lithuania Region. 
Based on strategical assessment of periodic science and education field priorities funded by UE investment funds in 2021-2027 finalized by Smart Continent LT experts on the order of Ministry of Education, Science and Sports, according to preliminary calculations, to adapt one facility for one educational support center it is necessary to allocate at least 0.5–0.7 million of Eur (5.5 million of Eur should be allocated to the center built in the Capital region, which will serve all regions in Lithuania). By implementing projects, existing facilities (in example, special school or other facility) will be adapted to assess educational needs of pupils and children, consultations, facilities for visitors, recreational zones, working places of employees will be equipped, purchase of equipment and furniture.
Considering the fact of initial stage of the concept of educational support center, the projected value of the indicator in Mid-West Lithuania Region is 7.</t>
  </si>
  <si>
    <t xml:space="preserve">Achievable value of indicator in 2029 is calculated according to the experience of 2014–2020. After having analyzed thematically suitable 9 priority instruments “Increase of effectivity of school network“ projects that reach for “Capability of educational infrastructure or infrastructure of pupils‘ supervision that have received investments“, investments into one place of school of general education in the Capital Region – 860 Eur.
The projected value of the indicator in the Capital region: 12.238.366 Eur / 860 Eur = 14.230. </t>
  </si>
  <si>
    <t>Achievable value of indicator in 2029 is calculated according to the experience of 2014–2020. After having thematically suitable 9 priority instruments “Increase of education accessibility “ project “Provision of tools for natural and technological sciences for schools“ , investments for laboratory of life science in the Capital Region is 208.040 Eur. Therefore: 12.238.366 Eur / 208.040 Eur = 58 laboratories. 
Assuming that in school at least two laboratories will be equipped, the projected value of the indicator in the Capital region: 58 / 2 ~ 30.</t>
  </si>
  <si>
    <t>Achievable value of indicator in 2029 is calculated according to the experience of 2014–2020. After having analyzed thematically suitable 9 priority instruments „Increase of education accessibility“  project “Provision of tools for natural and technological sciences for schools “, investments into one place of school of general education in Mid-West Lithuania Region – 208.040 Eur.
The projected value of the indicator in Mid-West Lithuania Region: 39.854.410 Eur / 208.040 Eur = 191.
Assuming that in school at least two laboratories will we equipped, the projected value of the indicator in the Capital region: 191 / 2 ~ 95.</t>
  </si>
  <si>
    <t>projects data</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</si>
  <si>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1.570 * 85 percent = 1.334,5 ~ 1.335.
It is planned to invest into new infrastructure or to modernize the existing.</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</si>
  <si>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1.965 * 85 percent = 1.670.
It is planned to invest into new infrastructure or to modernize the existing one.</t>
  </si>
  <si>
    <t>According to data of informational system management, percent of schools in 2020 that had universal design implemented and other engineering tools by adapting environment for disabled people is 14,1 percent According to the indicator of the product, the projected value of the indicator in the Capital region is 15,6 percent.</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</si>
  <si>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of institutions abilities: 10.800 * 80 percent = 8.640.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</si>
  <si>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of institutions abilities: 25.690 * 80 percent = 20.552 ~ 20.550. 
It is planned to invest into new infrastructure or to modernize the existing one.</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</si>
  <si>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792.662 Eur / 250.000 Eur ~ 3, average number of pupils at school is 200.
The projected value of the indicator in Mid-West Lithuania Region: 3 * 200 = 600.
Achieved indicator is planned in the second part of 2021–2027 period.</t>
  </si>
  <si>
    <t>Due to demographical, socio-economic, cultural reasons in Mid-Western Region of Lithuania will amount to 80 percent of institutions abilities: 600 * 85 percent = 510.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</si>
  <si>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students require for all school day services after school (some parents, guardians, close people can take care of their children occupation), it is planned that such services will be used by every fifth student. An average number of pupils at school is 200. 
Since this is a new activity, it is planned that in each of 3 schools (specific output indicator), at least 20 percent (average of 40 pupils) will use services of full-day school and renewed infrastructure. The projected value of the indicator in Capital Region: 3 * 40 = 120.</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</si>
  <si>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3.170.650 Eur / 250.000 Eur ~ 12,7 ~ 13, an average number of pupils at school is 200.
The projected value of the indicator in Mid-West Lithuania Region: 13 * 200 = 2.600.
It is planned to achieve indicator in the second part of the period 2021–2027.</t>
  </si>
  <si>
    <t>Due to demographical, socio-economic, cultural reasons in Mid-Western Region of Lithuania will amount to 85 percent of institutions abilities: 2.600 * 85 percent = 2.210.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</si>
  <si>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pupils require to receive services of full day school (some parents, guardians, close people can take care of their children occupation), it is planned that such services will be used by every fifth student. Average number of pupils in school is 200.
Considering the fact that this is a new activity, it is planned that in each of 13 schools (specific output indicator), 20 percent (average of 40 pupils) will use services of full-day school and renewed infrastructure. The projected value of the indicator in Mid-West Lithuania Region: 13 * 40 = 520.</t>
  </si>
  <si>
    <r>
      <rPr>
        <b/>
        <sz val="11"/>
        <rFont val="Calibri"/>
        <family val="2"/>
        <scheme val="minor"/>
      </rPr>
      <t>121</t>
    </r>
    <r>
      <rPr>
        <sz val="11"/>
        <rFont val="Calibri"/>
        <family val="2"/>
        <scheme val="minor"/>
      </rPr>
      <t xml:space="preserve"> Infrastructure for early childhood education and care (Ikimokyklinio ugdymo ir priežiūros infrastruktūra)</t>
    </r>
  </si>
  <si>
    <r>
      <rPr>
        <b/>
        <sz val="11"/>
        <rFont val="Calibri"/>
        <family val="2"/>
        <scheme val="minor"/>
      </rPr>
      <t>122</t>
    </r>
    <r>
      <rPr>
        <sz val="11"/>
        <rFont val="Calibri"/>
        <family val="2"/>
        <scheme val="minor"/>
      </rPr>
      <t xml:space="preserve"> Infrastructure for primary and secondary education (Pradinio ir pagrindinio ugdymo infrastruktūra)</t>
    </r>
  </si>
  <si>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5.074.463 Eur / 250.000 Eur ~ 20, average number of pupils at school is 200.
The projected value of the indicator in Mid-West Lithuania Region: 20 * 200 = 4.000.
Achieved indicator is planned in the second part of 2021–2027 period.</t>
  </si>
  <si>
    <t>According to data of informational system management, percent of schools in 2020 that had universal design implemented and other engineering tools by adapting environment for disabled people is 8,6 percent According to the output indicator, the projected value of the indicator in the Capital Region is 15,8 percent.</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</si>
  <si>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students require for all school day services after school (some parents, guardians, close people can take care of their children occupation), it is planned that such services will be used by every fifth student. An average number of pupils at school is 200. 
Since this is a new activity, it is planned that in each of 20 schools (specific output indicator), at least 20 percent (average of 40 pupils) will use services of full-day school and renewed infrastructure. The projected value of the indicator in Mid-West Lithuania Region: 20 * 40 = 800.</t>
  </si>
  <si>
    <t>Due to demographical, socio-economic, cultural reasons in Mid-Western Region of Lithuania will amount to 80 percent of institutions abilities: 4.000 * 80 percent = 3.200. 
It is planned to invest into new infrastructure or to modernize the existing one.</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</si>
  <si>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20.341.852 Eur / 250.000 Eur = 81, an average number of pupils at school is 200.
The projected value of the indicator in Mid-West Lithuania Region: 81 * 200 = 16.200.
It is planned to achieve indicator in the second part of the period 2021–2027.</t>
  </si>
  <si>
    <t>Due to demographical, socio-economic, cultural reasons in Mid-Western Region of Lithuania will amount to 80 percent of institutions abilities: 16.200 * 80 percent = 12.960.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</si>
  <si>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pupils require to receive services of full day school (some parents, guardians, close people can take care of their children occupation), it is planned that such services will be used by every fifth student. Average number of pupils in school is 200.
Considering the fact that this is a new activity, it is planned that in each of  81 schools (specific output indicator),  20 percent (average of 40 pupils) will use services of full-day school and renewed infrastructure. The projected value of the indicator in Mid-West Lithuania Region: 81 * 40 = 3.240.</t>
  </si>
  <si>
    <t>Achievable value of indicator in 2029 is calculated according to the experience of 2014–2020 period. By analyzing thematically suitable 9 priority instruments “Increase of accessibility for pre-school and pre-primary education“ projects that reach for the indicator “Capability of educational infrastructure or infrastructure of pupils‘ supervision that have received investments“, investments for one pre-elementary and pre-school place in the Capital Region is 2.380 Eur.
The projected value of the indicator in the Capital Region: 3.729.582 Eur / 2.380 Eur = 1.567 ~ 1.570. 
Achieved indicator is planned in the second part of 2021–2027 period.</t>
  </si>
  <si>
    <t xml:space="preserve">Achievable value of indicator in 2029 is calculated according to the experience of 2014–2020 period. By analyzing thematically suitable 9 priority instruments “Increase of accessibility for pre-school and pre-primary education“ projects that reach for the indicator “According to actions program ERPF using its funds created new pre-school and pre-primary education places “, It is planned that number of new pre-elementary educational places will amount to 25 percent of institutions capacities. The residual 75 percent of places will be of RCO66 existing schools’ capacities.
It is planned to achieve indicator in the second part of the period 2021–2027.
The projected value of the indicator in the Capital Region: 1.570 * 25 percent = 392,5 ~ 390. </t>
  </si>
  <si>
    <t>Achievable value of indicator in 2029 is calculated according to the experience of 2014–2020. After having analyzed thematically suitable 9 priority instruments “Increase of accessibility for pre-school and pre-primary education“ projects that reach indicator „Capability of educational infrastructure or infrastructure of pupils‘ supervision that have received investments“ investments into one place of school of general education in Mid-West Lithuania Region – 2.215 Eur.
The projected value of the indicator in Mid-West Lithuania Region: 23.927.793 Eur / 2.215 Eur = 10.802 ~ 10.800.
Achieved indicator is planned in the second part of 2021–2027 period.</t>
  </si>
  <si>
    <t>Achievable value of indicator in 2029 is calculated according to the experience of 2014–2020. By analyzing  thematically suitable 9 priority instruments “Increase of accessibility for pre-school and pre-primary education“ projects that reach indicator “According to actions program ERPF using its funds created new pre-school and pre-primary education places“, it is planned that new places of pre-elementary education will amount to 15 percent of institutions capacities. 
The projected value of the indicator in Mid-West Lithuania Region: 10.800 * 15 percent = 1.620. 
Achieved indicator is planned in the second part of 2021–2027 period.</t>
  </si>
  <si>
    <t xml:space="preserve">Achievable value of indicator in 2029 is calculated according to the experience of 2014–2020. After having analyzed thematically suitable 9 priority instruments “Increase of effectivity of school network“ projects that achieve for the indicator “Capability of educational infrastructure or infrastructure of pupils‘ supervision that have received investments“, investments into one place of school of general education in Mid-West Lithuania Region is 590 Eur.
The projected value of the indicator in Mid-West Lithuania Region: 39.854.410 Eur / 590 Eur = 67.549 ~ 67.550. </t>
  </si>
  <si>
    <t xml:space="preserve">Achievable value of indicator in 2029 is calculated according to the experience of 2014–2020. After having analyzed thematically suitable 9 priority instruments “Development of practical educational centers of specific fields “ and “Development of infrastructure for professional education“ projects that achieve for indicator “Capability of educational infrastructure or infrastructure of pupils‘ supervision that have received investments“, investments into one place of school of general education in Mid-West Lithuania Region – 1.360 Eur.
The projected value of the indicator in Mid-West Lithuania Region: 38.862.145 Eur / 1.360 Eur = 28.575. </t>
  </si>
  <si>
    <t>persons
(asmenys)</t>
  </si>
  <si>
    <t>To achieve indicator, it is planned to allocate 65 percent of funds foreseen in the capital region.
Achievable value of indicator in 2029 is calculated according to the experience of 2014–2020 period. After having analyzed thematically suitable 9 priority instruments “Modernization of non-governmental and governmental places for informal education of children“ and “Increase of effectivity of school network“ projects that reach for the indicator “Capability of educational infrastructure or infrastructure of pupils‘ supervision that have received investments“ investments into one place of school of general education in the Capital Region is 880 Eur.
The projected value of the indicator in the Capital Region: 1.729.582 Eur / 880 Eur = 1.965.
Achievable indicator is planned in the second part of 2021–2027 period.</t>
  </si>
  <si>
    <t>Target vehicles (Tikslinės transporto priemonės)</t>
  </si>
  <si>
    <t>number
(skaičius)</t>
  </si>
  <si>
    <t>persons/year
(asmenų per metus)</t>
  </si>
  <si>
    <t>Taking into account the market prices, the average price of the target vehicle is EUR 65.500 Eur. The projected value of the indicator in the Capital Region: 2.000.000 Eur / 65.500 Eur = 30. 
Achieved indicator is planned in the second part of 2021–2027 period.</t>
  </si>
  <si>
    <t>Taking into account the market prices, the average price of the target vehicle is EUR 65.500 Eur. The projected value of the indicator in the Capital Region: 8.000.000 Eur / 65.500 Eur = 122. 
Achieved indicator is planned in the second part of 2021–2027 period.</t>
  </si>
  <si>
    <t>users/year
(naudotojų per metus)</t>
  </si>
  <si>
    <t>Number of children who used transportation services in newly acquired vehicles per year (Vaikų, pasinaudojusių pavežėjimo paslaugomis naujai įsigytomis transporto priemonėmis, per metus skaičius)</t>
  </si>
  <si>
    <t>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investments into one place of school of general education in the Capital Region – 483.260 Eur. It is planned to modernize existing infrastructure.
The projected value of the indicator in the Capital Region: 1.729.582 Eur / 483.260 Eur = 3,6 ~ 4.
Achieved indicator is planned in the second part of 2021–2027 period.</t>
  </si>
  <si>
    <t>Classroom capacity of new or modernised childcare facilities
(naujos arba modernizuotos vaikų priežiūros infrastruktūros mokymo klasių talpumas)</t>
  </si>
  <si>
    <t>Annual users of new or modernised childcare facilities
(naujos arba modernizuotos vaikų priežiūros infrastruktūros naudotojų skaičius per metus)</t>
  </si>
  <si>
    <t xml:space="preserve">Classroom capacity of new or modernised childcare facilities
(naujos arba modernizuotos vaikų priežiūros infrastruktūros mokymo klasių talpumas)
</t>
  </si>
  <si>
    <t>percent
(procentai)</t>
  </si>
  <si>
    <r>
      <rPr>
        <b/>
        <sz val="11"/>
        <rFont val="Calibri"/>
        <family val="2"/>
        <charset val="186"/>
        <scheme val="minor"/>
      </rPr>
      <t xml:space="preserve">77 </t>
    </r>
    <r>
      <rPr>
        <sz val="11"/>
        <rFont val="Calibri"/>
        <family val="2"/>
        <charset val="186"/>
        <scheme val="minor"/>
      </rPr>
      <t>Air quality and noise reduction measures (Oro kokybės užtikrinimo ir triukšmo mažinimo priemonės)</t>
    </r>
  </si>
  <si>
    <t>Target vehicles</t>
  </si>
  <si>
    <t>Capital Region – 30, Mid-West Lithuania Region – 122.</t>
  </si>
  <si>
    <t>Related to the indicator of result “Number of children who used transportation services in newly acquired vehicles per year“.</t>
  </si>
  <si>
    <t>Number of children who used transportation services in newly acquired vehicles per year</t>
  </si>
  <si>
    <t>Related to product indicator “Target vehicles“</t>
  </si>
  <si>
    <t xml:space="preserve">Duplicates are eliminated from the project. </t>
  </si>
  <si>
    <t>Target vehicle is a transportation vehicle (school bus) designated for pupils transportation to and from school. Vehicle must be suitable and/or easily adaptable for transportation of pupils of all age and disabilities.
School is an institution of education, which conducts elementary, primary and/or secondary program of education.</t>
  </si>
  <si>
    <t>Target vehicle is a transportation vehicle (school bus) designated for pupils transportation to and from school. Vehicle must be suitable and/or easily adaptable for transportation of pupils of all age and disabilities.
School is an institution of education, which conducts elementary, primary and/or secondary program of education.
Number of children is calculated summing up average number of unique pupils using certain target vehicle in one year according schools or municipality's list of pupils receiving transportation services.</t>
  </si>
  <si>
    <t xml:space="preserve">S.O. 4.5. To improve services of education, trainings and lifelong learning to everybody by improving infrastructure.  (ERPF)                                 </t>
  </si>
  <si>
    <t xml:space="preserve">S.O. 4.5. To improve services of education, trainings and lifelong learning to everybody by improving infrastructure.  (ERPF)                                      </t>
  </si>
  <si>
    <t xml:space="preserve">S.O. 4.5. To improve services of education, trainings and lifelong learning to everybody by improving infrastructure.  (ERPF) </t>
  </si>
  <si>
    <t xml:space="preserve">The average target vehicle has 19 seats. The target vehicle is likely to travel several times (coefficient 1.5) or will be incomplete, therefore the projected value of the indicator in the Capital Region: 122 * 19 * 1,5 = 3.477 ~ 3.480. </t>
  </si>
  <si>
    <t xml:space="preserve">The average target vehicle has 19 seats. The target vehicle is likely to travel several times (coefficient 1,5) or will be incomplete, therefore the projected value of the indicator in the Capital Region: 30 * 19 * 1,5 = 855. </t>
  </si>
  <si>
    <t>Capital Region – 390, Mid-West Lithuania Region – 1.620.</t>
  </si>
  <si>
    <t>Capital Region – 4, Mid-West Lithuania Region – 50.</t>
  </si>
  <si>
    <t>Capital Region – 15,6, Mid-West Lithuania Region – 15,8.</t>
  </si>
  <si>
    <t>Capital Region – 855, Mid-West Lithuania Region – 3.480.</t>
  </si>
  <si>
    <t>Capital Region – 640, Mid-West Lithuania Region – 4.040.</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</si>
  <si>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</si>
  <si>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t>To achieve indicator, it is planned to allocate 64,9 percent of funds foreseen for activities in Mid-West Lithuania Region.
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that reach indicator “Capability of educational infrastructure or infrastructure of pupils‘ supervision that have received investments“ investments into one place of school of general education in Mid-West Lithuania Region – 620 Eur.
The projected value of the indicator in Mid-West Lithuania Region: 15.927.793 Eur / 620 Eur = 25.690.
It is planned to achieve indicator in the second part of 2021–2027 period</t>
  </si>
  <si>
    <t>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investments into one place of school of general education in Mid-West Lithuania Region – 316.130 Eur. It is planned to modernize existing infrastructure.
The projected value of the indicator in Mid-West Lithuania Region:  15.927.793 Eur / 316.130 Eur ~ 50.
It is planned to achieve indicator in the second part of the period 2021–2027.</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</si>
  <si>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</si>
  <si>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</si>
  <si>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</si>
  <si>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</si>
  <si>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</si>
  <si>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Data from projects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</si>
  <si>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</si>
  <si>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</si>
  <si>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</si>
  <si>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</si>
  <si>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</si>
  <si>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</si>
  <si>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4.5.1, therefore is eliminated due to avoid double counting.</t>
  </si>
  <si>
    <t>Specific objective – 4.2 (4.5). Improving equal access to inclusive and quality services in education, training and lifelong learning through developing accessible infrastructure, including by fostering resilience for distance and on-line education and training (Gerinti vienodas galimybes naudotis įtraukiomis ir kokybiškomis švietimo, mokymo ir mokymosi visą gyvenimą paslaugomis plėtojant prieinamą infrastruktūrą, be kita ko, didint atsparumą naudojantis nuotoliniu ir internetiniu švietimu bei mokymu)</t>
  </si>
  <si>
    <t>4.2.1 (4.5.1). To increase accessibility of educational services to children of social exclusion by adapting for disable people in effectively operating schools (Padidinti ugdymo paslaugų prieinamumą atskirtį ar socialines rizikas, dėl kurių kyla grėsmė patirti socialinę atskirtį, patiriantiems vaikams, kuriant naujas ikimokyklinio ugdymo vietas ir infrastruktūrą pritaikyti neįgaliesiems efektyviai veikiančiose mokyklose)</t>
  </si>
  <si>
    <t>4.2.2 (4.5.2). Creation of full-day school facilities to pre-elementary, elementary, secondary, base and informal education programs in educational institutions (Visos dienos mokyklos erdvių sukūrimas ikimokyklinio, priešmokyklinio, pradinio bei pagrindinio ugdymo programas vykdančiose švietimo įstaigose)</t>
  </si>
  <si>
    <t xml:space="preserve">4.2.3 (4.5.3).To develop regional educational support centers by rationally using national and municipal resources of educational support and by improving accessibility to educational support and quality to pupils with special needs (Kompleksinių švietimo pagalbos paslaugų įvairių ugdymosi poreikių turintiems mokiniams plėtra, koncentruojant turimus išteklius ir pritaikant infrastruktūrą bei aprūpinant trūkstama įranga)
</t>
  </si>
  <si>
    <t>4.2.4 (4.5.4). To improve quality of educational services by providing with laboratory equipment and tools schools of general education and operating effectively (Gerinti švietimo paslaugų kokybę aprūpinant efektyviai veikiančias BU mokyklas laboratorine įranga ir priemonėmis)</t>
  </si>
  <si>
    <t>4.2.5 (4.5.5). Improvement of vocational schools in regions by adapting to new challenges (Profesinių mokyklų regionuose infrastruktūros gerinimas pritaikant naujiems iššūkiams)</t>
  </si>
  <si>
    <t>4.2.6 (4.5.6). To create infrastructure necesssary for preparation of teachers and PhD studies in pedagogy (Sukurti mokytojams rengti ir edukologijos doktorantūrai vykdyti reikalingą infrastruktūrą)</t>
  </si>
  <si>
    <t>Capital Region – 30+98=128, Mid-West Lithuania Region – 95+247=342.</t>
  </si>
  <si>
    <t>Capital Region – 58+8=66, Mid-West Lithuania Region – 56+28=84.</t>
  </si>
  <si>
    <t>The revision of the 2029 target values is related to the Commission’s observation regarding the significant overachievement  indicators compared to the initially set targets.</t>
  </si>
  <si>
    <t>Justification for the proposed change 2025-12</t>
  </si>
  <si>
    <t xml:space="preserve">According to the most recent data from projects, investments  into one place of school of general education in the Capital Region – 150 Eur.
The projected value of the indicator in the Capital region: 12.238.366 Eur / 150 Eur = 81.589 ~81.590 persons. </t>
  </si>
  <si>
    <t>According to the most recent data from projects, investments  into one place of school of general education in the Mid-West Lithuanian Region – 225 Eur.
The projected value of the indicator in the Mid-West Lithuanian Region: 39.854.410 Eur / 225 Eur = 177.130 persons.</t>
  </si>
  <si>
    <t>According to the most recent data from projects,  investments for laboratory of life science in the the Mid-West Lithuanian Region  is  amount to approximately 116.533 Eur. Therefore: it is planned to invest in new infrastructure or modernize the existing one: 39.854.410 Eur / 116.533 Eur = 342 schools.</t>
  </si>
  <si>
    <t>According to data of National education agency, in 2020, 41,7 percent of schools had at least one laboratory (if at least one school branch had at least one laboratory). Considered value of output indicator, the projected value of the indicator in Mid-West Lithuania Region is 84 percent (according to the most recent National education agency data).</t>
  </si>
  <si>
    <t>According to data of National education agency, in 2020, 47,5 percent of schools had at least one laboratory (if at least one branch of school had at least one laboratory). Considering the output indicator, the projected value of the indicator in the Capital region – 66 percent (according to the most recent National education agency data).</t>
  </si>
  <si>
    <r>
      <t>According to the mos</t>
    </r>
    <r>
      <rPr>
        <sz val="11"/>
        <rFont val="Calibri"/>
        <family val="2"/>
        <charset val="186"/>
        <scheme val="minor"/>
      </rPr>
      <t>t recent data from projects</t>
    </r>
    <r>
      <rPr>
        <sz val="11"/>
        <rFont val="Calibri"/>
        <family val="2"/>
        <scheme val="minor"/>
      </rPr>
      <t xml:space="preserve">, it is planned that </t>
    </r>
    <r>
      <rPr>
        <sz val="11"/>
        <rFont val="Calibri"/>
        <family val="2"/>
        <charset val="186"/>
        <scheme val="minor"/>
      </rPr>
      <t xml:space="preserve"> all “capacity” for new and modernised social education facilities will be filled.</t>
    </r>
    <r>
      <rPr>
        <strike/>
        <sz val="11"/>
        <rFont val="Calibri"/>
        <family val="2"/>
        <charset val="186"/>
        <scheme val="minor"/>
      </rPr>
      <t xml:space="preserve"> </t>
    </r>
    <r>
      <rPr>
        <sz val="11"/>
        <rFont val="Calibri"/>
        <family val="2"/>
        <scheme val="minor"/>
      </rPr>
      <t xml:space="preserve">
It is planned to invest in new infrastructure or modernize the existing one.</t>
    </r>
  </si>
  <si>
    <t>According to the most recent data  from projects, it is planned that all “capacity” for new and modernised social education facilities will be filled.
It is planned to invest in new infrastructure or modernize the existing one.</t>
  </si>
  <si>
    <t xml:space="preserve">According to the most recent data from projects,  investments for laboratory of life science in the Capital Region is  amount to approximately 95.612 Eur. Therefore: it is planned to invest in new infrastructure or modernize the existing one: 12.238.366 Eur / 95.612 Eur = 128 schools.
</t>
  </si>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</sst>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_ ;\-0\ "/>
    <numFmt numFmtId="165" formatCode="#,##0.0"/>
  </numFmts>
  <fonts count="14"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trike/>
      <sz val="11"/>
      <name val="Calibri"/>
      <family val="2"/>
      <scheme val="minor"/>
    </font>
    <font>
      <sz val="11"/>
      <color theme="1"/>
      <name val="Calibri"/>
      <family val="2"/>
      <scheme val="minor"/>
    </font>
    <font>
      <b/>
      <sz val="11"/>
      <color rgb="FFFF0000"/>
      <name val="Calibri"/>
      <family val="2"/>
      <charset val="186"/>
      <scheme val="minor"/>
    </font>
    <font>
      <b/>
      <sz val="11"/>
      <name val="Calibri"/>
      <family val="2"/>
      <scheme val="minor"/>
    </font>
    <font>
      <b/>
      <sz val="11"/>
      <color theme="1"/>
      <name val="Calibri"/>
      <family val="2"/>
      <scheme val="minor"/>
    </font>
    <font>
      <strike/>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4">
    <xf numFmtId="0" fontId="0" fillId="0" borderId="0"/>
    <xf numFmtId="41" fontId="9" fillId="0" borderId="0" applyFont="0" applyFill="0" applyBorder="0" applyAlignment="0" applyProtection="0"/>
    <xf numFmtId="0" fontId="9" fillId="0" borderId="0"/>
    <xf numFmtId="43" fontId="9" fillId="0" borderId="0" applyFont="0" applyFill="0" applyBorder="0" applyAlignment="0" applyProtection="0"/>
  </cellStyleXfs>
  <cellXfs count="201">
    <xf numFmtId="0" fontId="0" fillId="0" borderId="0" xfId="0"/>
    <xf numFmtId="0" fontId="5" fillId="0" borderId="0" xfId="0" applyFont="1"/>
    <xf numFmtId="0" fontId="0" fillId="2" borderId="0" xfId="0" applyFill="1"/>
    <xf numFmtId="0" fontId="7" fillId="0" borderId="1" xfId="0" applyFont="1" applyBorder="1" applyAlignment="1">
      <alignment horizontal="center" vertical="center" wrapText="1"/>
    </xf>
    <xf numFmtId="164" fontId="7" fillId="0" borderId="0" xfId="1" applyNumberFormat="1" applyFont="1" applyAlignment="1">
      <alignment vertical="center"/>
    </xf>
    <xf numFmtId="0" fontId="7"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7" fillId="0" borderId="1"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wrapText="1"/>
    </xf>
    <xf numFmtId="0" fontId="0" fillId="0" borderId="0" xfId="0" applyAlignment="1">
      <alignment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top" wrapText="1"/>
    </xf>
    <xf numFmtId="0" fontId="5" fillId="0" borderId="0" xfId="0" applyFont="1" applyAlignment="1">
      <alignmen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left" vertical="top" wrapText="1"/>
    </xf>
    <xf numFmtId="0" fontId="0" fillId="0" borderId="1" xfId="0" applyBorder="1" applyAlignment="1">
      <alignment horizontal="center" vertical="center" wrapText="1"/>
    </xf>
    <xf numFmtId="0" fontId="7" fillId="0" borderId="1" xfId="0" applyFont="1" applyBorder="1" applyAlignment="1">
      <alignment horizontal="left" vertical="top"/>
    </xf>
    <xf numFmtId="0" fontId="2" fillId="2" borderId="0" xfId="0" applyFont="1" applyFill="1"/>
    <xf numFmtId="0" fontId="10" fillId="2" borderId="0" xfId="0" applyFont="1" applyFill="1"/>
    <xf numFmtId="3" fontId="0" fillId="2" borderId="0" xfId="0" applyNumberFormat="1" applyFill="1"/>
    <xf numFmtId="3" fontId="0" fillId="2" borderId="1" xfId="0" applyNumberFormat="1" applyFill="1" applyBorder="1" applyAlignment="1">
      <alignment horizontal="center" vertical="center"/>
    </xf>
    <xf numFmtId="165" fontId="0" fillId="2" borderId="0" xfId="0" applyNumberFormat="1" applyFill="1"/>
    <xf numFmtId="3" fontId="7" fillId="0" borderId="4" xfId="0" applyNumberFormat="1" applyFont="1" applyBorder="1" applyAlignment="1">
      <alignment horizontal="center" vertical="center"/>
    </xf>
    <xf numFmtId="3" fontId="7" fillId="0" borderId="1" xfId="0" applyNumberFormat="1" applyFont="1" applyBorder="1" applyAlignment="1">
      <alignment horizontal="center" vertical="center"/>
    </xf>
    <xf numFmtId="0" fontId="7" fillId="0" borderId="6"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0" xfId="0" applyFont="1" applyAlignment="1">
      <alignment wrapText="1"/>
    </xf>
    <xf numFmtId="0" fontId="0" fillId="2" borderId="1" xfId="0" applyFill="1" applyBorder="1" applyAlignment="1">
      <alignment horizontal="center" vertical="center" wrapText="1"/>
    </xf>
    <xf numFmtId="4"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xf>
    <xf numFmtId="3" fontId="6" fillId="0" borderId="1" xfId="0" applyNumberFormat="1" applyFont="1" applyBorder="1" applyAlignment="1">
      <alignment horizontal="center" vertical="center"/>
    </xf>
    <xf numFmtId="0" fontId="7" fillId="2" borderId="10" xfId="0" applyFont="1" applyFill="1" applyBorder="1" applyAlignment="1">
      <alignment horizontal="center" vertical="center" wrapText="1"/>
    </xf>
    <xf numFmtId="3" fontId="7" fillId="2" borderId="0" xfId="0" applyNumberFormat="1" applyFont="1" applyFill="1"/>
    <xf numFmtId="3" fontId="7"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7" fillId="0" borderId="2" xfId="0" applyNumberFormat="1" applyFont="1" applyBorder="1" applyAlignment="1">
      <alignment horizontal="center" vertical="center"/>
    </xf>
    <xf numFmtId="0" fontId="6" fillId="0" borderId="1" xfId="2" applyFont="1" applyBorder="1" applyAlignment="1">
      <alignment horizontal="center" vertical="center" wrapText="1"/>
    </xf>
    <xf numFmtId="3" fontId="6" fillId="0" borderId="1" xfId="3" applyNumberFormat="1" applyFont="1" applyFill="1" applyBorder="1" applyAlignment="1">
      <alignment horizontal="center" vertical="center" wrapText="1"/>
    </xf>
    <xf numFmtId="4" fontId="6" fillId="0" borderId="1" xfId="2" applyNumberFormat="1" applyFont="1" applyBorder="1" applyAlignment="1">
      <alignment horizontal="center" vertical="center" wrapText="1"/>
    </xf>
    <xf numFmtId="0" fontId="6" fillId="2" borderId="4" xfId="2" applyFont="1" applyFill="1" applyBorder="1" applyAlignment="1">
      <alignment horizontal="center" vertical="center" wrapText="1"/>
    </xf>
    <xf numFmtId="3" fontId="6" fillId="2" borderId="4" xfId="3"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3" fontId="6" fillId="2" borderId="1" xfId="3"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6" fillId="0" borderId="4" xfId="2" applyFont="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xf>
    <xf numFmtId="4" fontId="7" fillId="2" borderId="4" xfId="0" applyNumberFormat="1" applyFont="1" applyFill="1" applyBorder="1" applyAlignment="1">
      <alignment horizontal="center" vertical="center"/>
    </xf>
    <xf numFmtId="3" fontId="7" fillId="2" borderId="4" xfId="0" applyNumberFormat="1" applyFont="1" applyFill="1" applyBorder="1" applyAlignment="1">
      <alignment horizontal="center" vertical="center"/>
    </xf>
    <xf numFmtId="0" fontId="0" fillId="3" borderId="1" xfId="0" applyFill="1" applyBorder="1" applyAlignment="1">
      <alignment horizontal="left" vertical="top" wrapText="1"/>
    </xf>
    <xf numFmtId="0" fontId="7" fillId="3"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0" borderId="3" xfId="2" applyFont="1" applyBorder="1" applyAlignment="1">
      <alignment vertical="center" wrapText="1"/>
    </xf>
    <xf numFmtId="0" fontId="7" fillId="2" borderId="3" xfId="0" applyFont="1" applyFill="1" applyBorder="1" applyAlignment="1">
      <alignment horizontal="left" vertical="top" wrapText="1"/>
    </xf>
    <xf numFmtId="0" fontId="7" fillId="2" borderId="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2" borderId="3" xfId="2" applyFont="1" applyFill="1" applyBorder="1" applyAlignment="1">
      <alignment vertical="center" wrapText="1"/>
    </xf>
    <xf numFmtId="0" fontId="7" fillId="2" borderId="7"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6" fillId="0" borderId="1" xfId="2" applyFont="1" applyBorder="1" applyAlignment="1">
      <alignment vertical="center" wrapText="1"/>
    </xf>
    <xf numFmtId="0" fontId="7" fillId="2" borderId="1" xfId="0" applyFont="1" applyFill="1" applyBorder="1" applyAlignment="1">
      <alignment horizontal="left" vertical="center" wrapText="1"/>
    </xf>
    <xf numFmtId="0" fontId="6" fillId="2" borderId="1" xfId="2" applyFont="1" applyFill="1" applyBorder="1" applyAlignment="1">
      <alignment vertical="center" wrapText="1"/>
    </xf>
    <xf numFmtId="0" fontId="7" fillId="0" borderId="2" xfId="0" applyFont="1" applyBorder="1" applyAlignment="1">
      <alignment horizontal="center" vertical="center" wrapText="1"/>
    </xf>
    <xf numFmtId="0" fontId="0" fillId="2" borderId="1" xfId="0" applyFill="1" applyBorder="1"/>
    <xf numFmtId="0" fontId="6" fillId="0" borderId="15" xfId="2" applyFont="1" applyBorder="1" applyAlignment="1">
      <alignment vertical="center" wrapText="1"/>
    </xf>
    <xf numFmtId="0" fontId="6" fillId="0" borderId="10" xfId="2" applyFont="1" applyBorder="1" applyAlignment="1">
      <alignment horizontal="center" vertical="center" wrapText="1"/>
    </xf>
    <xf numFmtId="3" fontId="6" fillId="0" borderId="10" xfId="3" applyNumberFormat="1" applyFont="1" applyFill="1" applyBorder="1" applyAlignment="1">
      <alignment horizontal="center" vertical="center" wrapText="1"/>
    </xf>
    <xf numFmtId="4" fontId="6" fillId="0" borderId="10" xfId="2" applyNumberFormat="1" applyFont="1" applyBorder="1" applyAlignment="1">
      <alignment horizontal="center" vertical="center" wrapText="1"/>
    </xf>
    <xf numFmtId="0" fontId="6" fillId="0" borderId="10" xfId="2" applyFont="1" applyBorder="1" applyAlignment="1">
      <alignment vertical="center" wrapText="1"/>
    </xf>
    <xf numFmtId="0" fontId="0" fillId="2" borderId="10" xfId="0" applyFill="1" applyBorder="1"/>
    <xf numFmtId="0" fontId="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2" borderId="15" xfId="2" applyFont="1" applyFill="1" applyBorder="1" applyAlignment="1">
      <alignment vertical="center" wrapText="1"/>
    </xf>
    <xf numFmtId="0" fontId="6" fillId="2" borderId="10" xfId="2" applyFont="1" applyFill="1" applyBorder="1" applyAlignment="1">
      <alignment vertical="center" wrapText="1"/>
    </xf>
    <xf numFmtId="0" fontId="7" fillId="2" borderId="1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0" fillId="2" borderId="6" xfId="0" applyFill="1" applyBorder="1"/>
    <xf numFmtId="0" fontId="7" fillId="2" borderId="10" xfId="0" applyFont="1" applyFill="1" applyBorder="1" applyAlignment="1">
      <alignment horizontal="left" vertical="top" wrapText="1"/>
    </xf>
    <xf numFmtId="0" fontId="7" fillId="2" borderId="6" xfId="0" applyFont="1" applyFill="1" applyBorder="1" applyAlignment="1">
      <alignment horizontal="left" vertical="top" wrapText="1"/>
    </xf>
    <xf numFmtId="3"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3" fontId="7" fillId="4" borderId="4"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0"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6" xfId="0" applyFont="1" applyFill="1" applyBorder="1" applyAlignment="1">
      <alignment horizontal="left" vertical="center" wrapText="1"/>
    </xf>
    <xf numFmtId="0" fontId="0" fillId="2" borderId="1" xfId="0" applyFill="1" applyBorder="1" applyAlignment="1">
      <alignment vertical="center" wrapText="1"/>
    </xf>
    <xf numFmtId="0" fontId="0" fillId="2" borderId="6" xfId="0" applyFill="1" applyBorder="1" applyAlignment="1">
      <alignment vertical="center" wrapText="1"/>
    </xf>
    <xf numFmtId="0" fontId="0" fillId="2" borderId="10" xfId="0" applyFill="1" applyBorder="1" applyAlignment="1">
      <alignment horizontal="left" vertical="center" wrapText="1"/>
    </xf>
    <xf numFmtId="0" fontId="0" fillId="2" borderId="1" xfId="0" applyFill="1" applyBorder="1" applyAlignment="1">
      <alignment horizontal="left" vertical="center" wrapText="1"/>
    </xf>
    <xf numFmtId="0" fontId="0" fillId="4" borderId="10" xfId="0" applyFill="1" applyBorder="1" applyAlignment="1">
      <alignment vertical="center" wrapText="1"/>
    </xf>
    <xf numFmtId="3" fontId="7" fillId="2"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2" xfId="0" applyNumberFormat="1" applyFont="1" applyBorder="1"/>
    <xf numFmtId="0" fontId="6" fillId="2" borderId="1" xfId="0" applyFont="1" applyFill="1" applyBorder="1" applyAlignment="1">
      <alignment horizontal="center" vertical="center" wrapText="1"/>
    </xf>
    <xf numFmtId="0" fontId="0" fillId="0" borderId="2" xfId="0" applyBorder="1"/>
    <xf numFmtId="0" fontId="7"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3" fontId="7" fillId="2" borderId="10" xfId="0" applyNumberFormat="1" applyFont="1" applyFill="1" applyBorder="1" applyAlignment="1">
      <alignment horizontal="center" vertical="center" wrapText="1"/>
    </xf>
    <xf numFmtId="3" fontId="7" fillId="2" borderId="10"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3" fontId="7" fillId="2" borderId="2" xfId="0" applyNumberFormat="1" applyFont="1" applyFill="1" applyBorder="1" applyAlignment="1">
      <alignment horizontal="center" vertical="center"/>
    </xf>
    <xf numFmtId="3"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0" borderId="4" xfId="0" applyNumberFormat="1"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3" fontId="7" fillId="2" borderId="4" xfId="0" applyNumberFormat="1" applyFont="1" applyFill="1" applyBorder="1" applyAlignment="1">
      <alignment horizontal="center" vertical="center"/>
    </xf>
    <xf numFmtId="3" fontId="7" fillId="2" borderId="4" xfId="0" applyNumberFormat="1"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2" xfId="0"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3" fontId="7" fillId="0" borderId="2" xfId="0" applyNumberFormat="1"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1" xfId="0" applyFont="1" applyFill="1" applyBorder="1" applyAlignment="1">
      <alignment horizontal="left" vertical="center" wrapText="1"/>
    </xf>
    <xf numFmtId="2" fontId="6" fillId="2" borderId="4"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7" fillId="2" borderId="12"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17" xfId="0" applyFont="1" applyFill="1" applyBorder="1" applyAlignment="1">
      <alignment horizontal="center" vertical="top"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2" fontId="6" fillId="2"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7"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2" borderId="10" xfId="0" applyFont="1" applyFill="1" applyBorder="1" applyAlignment="1">
      <alignment horizontal="center" vertical="center"/>
    </xf>
  </cellXfs>
  <cellStyles count="4">
    <cellStyle name="Įprastas" xfId="0" builtinId="0"/>
    <cellStyle name="Įprastas 2" xfId="2" xr:uid="{00000000-0005-0000-0000-000001000000}"/>
    <cellStyle name="Kablelis [0] 2" xfId="1" xr:uid="{00000000-0005-0000-0000-000002000000}"/>
    <cellStyle name="Kablelis 2"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58</xdr:row>
      <xdr:rowOff>0</xdr:rowOff>
    </xdr:from>
    <xdr:to>
      <xdr:col>19</xdr:col>
      <xdr:colOff>152400</xdr:colOff>
      <xdr:row>58</xdr:row>
      <xdr:rowOff>152400</xdr:rowOff>
    </xdr:to>
    <xdr:sp macro="" textlink="">
      <xdr:nvSpPr>
        <xdr:cNvPr id="1026" name="dimg_28" descr="Piktograma „Patvirtinta bendruomenės“">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30451425" y="4918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1"/>
  <sheetViews>
    <sheetView tabSelected="1" topLeftCell="A58" zoomScale="75" zoomScaleNormal="75" workbookViewId="0">
      <selection activeCell="E59" sqref="E59:E60"/>
    </sheetView>
  </sheetViews>
  <sheetFormatPr defaultColWidth="9.109375" defaultRowHeight="14.4" x14ac:dyDescent="0.3"/>
  <cols>
    <col min="1" max="1" width="21.5546875" style="2" customWidth="1"/>
    <col min="2" max="2" width="25.6640625" style="2" customWidth="1"/>
    <col min="3" max="3" width="19.33203125" style="2" customWidth="1"/>
    <col min="4" max="4" width="21.6640625" style="2" customWidth="1"/>
    <col min="5" max="5" width="16" style="2" customWidth="1"/>
    <col min="6" max="6" width="16.88671875" style="2" customWidth="1"/>
    <col min="7" max="7" width="16.109375" style="2" customWidth="1"/>
    <col min="8" max="8" width="20.44140625" style="2" customWidth="1"/>
    <col min="9" max="9" width="32.88671875" style="2" customWidth="1"/>
    <col min="10" max="10" width="16.109375" style="2" customWidth="1"/>
    <col min="11" max="11" width="15.44140625" style="2" customWidth="1"/>
    <col min="12" max="12" width="17.5546875" style="2" customWidth="1"/>
    <col min="13" max="13" width="15" style="2" customWidth="1"/>
    <col min="14" max="14" width="12.6640625" style="2" customWidth="1"/>
    <col min="15" max="15" width="15.33203125" style="2" customWidth="1"/>
    <col min="16" max="16" width="23.44140625" style="2" customWidth="1"/>
    <col min="17" max="17" width="24.5546875" style="2" customWidth="1"/>
    <col min="18" max="19" width="75" style="2" customWidth="1"/>
    <col min="20" max="20" width="30.6640625" style="2" customWidth="1"/>
    <col min="21" max="16384" width="9.109375" style="2"/>
  </cols>
  <sheetData>
    <row r="1" spans="1:20" s="32" customFormat="1" x14ac:dyDescent="0.3">
      <c r="A1" s="32" t="s">
        <v>225</v>
      </c>
      <c r="I1" s="33"/>
    </row>
    <row r="2" spans="1:20" ht="15" thickBot="1" x14ac:dyDescent="0.35">
      <c r="A2" s="2" t="s">
        <v>0</v>
      </c>
    </row>
    <row r="3" spans="1:20" ht="15" customHeight="1" x14ac:dyDescent="0.3">
      <c r="A3" s="161" t="s">
        <v>1</v>
      </c>
      <c r="B3" s="177" t="s">
        <v>2</v>
      </c>
      <c r="C3" s="163" t="s">
        <v>3</v>
      </c>
      <c r="D3" s="165" t="s">
        <v>4</v>
      </c>
      <c r="E3" s="165"/>
      <c r="F3" s="165"/>
      <c r="G3" s="165" t="s">
        <v>5</v>
      </c>
      <c r="H3" s="194" t="s">
        <v>6</v>
      </c>
      <c r="I3" s="194"/>
      <c r="J3" s="196" t="s">
        <v>7</v>
      </c>
      <c r="K3" s="194" t="s">
        <v>8</v>
      </c>
      <c r="L3" s="196" t="s">
        <v>9</v>
      </c>
      <c r="M3" s="196" t="s">
        <v>10</v>
      </c>
      <c r="N3" s="196"/>
      <c r="O3" s="196" t="s">
        <v>11</v>
      </c>
      <c r="P3" s="196" t="s">
        <v>12</v>
      </c>
      <c r="Q3" s="198" t="s">
        <v>13</v>
      </c>
      <c r="R3" s="194" t="s">
        <v>14</v>
      </c>
      <c r="S3" s="184" t="s">
        <v>235</v>
      </c>
      <c r="T3" s="182" t="s">
        <v>244</v>
      </c>
    </row>
    <row r="4" spans="1:20" ht="29.4" thickBot="1" x14ac:dyDescent="0.35">
      <c r="A4" s="162"/>
      <c r="B4" s="178"/>
      <c r="C4" s="164"/>
      <c r="D4" s="99" t="s">
        <v>15</v>
      </c>
      <c r="E4" s="99" t="s">
        <v>16</v>
      </c>
      <c r="F4" s="99" t="s">
        <v>17</v>
      </c>
      <c r="G4" s="167"/>
      <c r="H4" s="100" t="s">
        <v>18</v>
      </c>
      <c r="I4" s="101" t="s">
        <v>19</v>
      </c>
      <c r="J4" s="197"/>
      <c r="K4" s="195"/>
      <c r="L4" s="197"/>
      <c r="M4" s="101" t="s">
        <v>20</v>
      </c>
      <c r="N4" s="101" t="s">
        <v>21</v>
      </c>
      <c r="O4" s="197"/>
      <c r="P4" s="197"/>
      <c r="Q4" s="199"/>
      <c r="R4" s="195"/>
      <c r="S4" s="185"/>
      <c r="T4" s="183"/>
    </row>
    <row r="5" spans="1:20" ht="206.25" customHeight="1" x14ac:dyDescent="0.3">
      <c r="A5" s="166" t="s">
        <v>226</v>
      </c>
      <c r="B5" s="136">
        <f>C5+C10+E5+E10+C14+E14</f>
        <v>6215970</v>
      </c>
      <c r="C5" s="137">
        <v>1864791</v>
      </c>
      <c r="D5" s="135" t="s">
        <v>22</v>
      </c>
      <c r="E5" s="136">
        <f>C5*40/60</f>
        <v>1243194</v>
      </c>
      <c r="F5" s="137">
        <f>C5+E5</f>
        <v>3107985</v>
      </c>
      <c r="G5" s="135">
        <v>0</v>
      </c>
      <c r="H5" s="94" t="s">
        <v>212</v>
      </c>
      <c r="I5" s="94" t="s">
        <v>213</v>
      </c>
      <c r="J5" s="176" t="s">
        <v>25</v>
      </c>
      <c r="K5" s="200" t="s">
        <v>26</v>
      </c>
      <c r="L5" s="94" t="s">
        <v>216</v>
      </c>
      <c r="M5" s="94">
        <v>0</v>
      </c>
      <c r="N5" s="94" t="s">
        <v>27</v>
      </c>
      <c r="O5" s="95">
        <v>0</v>
      </c>
      <c r="P5" s="95">
        <v>204025</v>
      </c>
      <c r="Q5" s="96" t="s">
        <v>217</v>
      </c>
      <c r="R5" s="93" t="s">
        <v>218</v>
      </c>
      <c r="S5" s="97"/>
      <c r="T5" s="124" t="s">
        <v>245</v>
      </c>
    </row>
    <row r="6" spans="1:20" ht="187.5" customHeight="1" x14ac:dyDescent="0.3">
      <c r="A6" s="147"/>
      <c r="B6" s="129"/>
      <c r="C6" s="125"/>
      <c r="D6" s="132"/>
      <c r="E6" s="129"/>
      <c r="F6" s="125"/>
      <c r="G6" s="132"/>
      <c r="H6" s="60" t="s">
        <v>214</v>
      </c>
      <c r="I6" s="60" t="s">
        <v>215</v>
      </c>
      <c r="J6" s="134"/>
      <c r="K6" s="139"/>
      <c r="L6" s="60" t="s">
        <v>219</v>
      </c>
      <c r="M6" s="60">
        <v>0</v>
      </c>
      <c r="N6" s="60" t="s">
        <v>27</v>
      </c>
      <c r="O6" s="61">
        <v>0</v>
      </c>
      <c r="P6" s="61">
        <v>1</v>
      </c>
      <c r="Q6" s="62" t="s">
        <v>220</v>
      </c>
      <c r="R6" s="80" t="s">
        <v>221</v>
      </c>
      <c r="S6" s="88"/>
      <c r="T6" s="92"/>
    </row>
    <row r="7" spans="1:20" ht="135" customHeight="1" x14ac:dyDescent="0.3">
      <c r="A7" s="147"/>
      <c r="B7" s="129"/>
      <c r="C7" s="125"/>
      <c r="D7" s="132"/>
      <c r="E7" s="129"/>
      <c r="F7" s="125"/>
      <c r="G7" s="125">
        <f>C5+E5</f>
        <v>3107985</v>
      </c>
      <c r="H7" s="40" t="s">
        <v>142</v>
      </c>
      <c r="I7" s="58" t="s">
        <v>186</v>
      </c>
      <c r="J7" s="134"/>
      <c r="K7" s="139"/>
      <c r="L7" s="41" t="s">
        <v>176</v>
      </c>
      <c r="M7" s="40">
        <v>0</v>
      </c>
      <c r="N7" s="40" t="s">
        <v>27</v>
      </c>
      <c r="O7" s="40">
        <v>0</v>
      </c>
      <c r="P7" s="38">
        <v>1570</v>
      </c>
      <c r="Q7" s="70" t="s">
        <v>149</v>
      </c>
      <c r="R7" s="81" t="s">
        <v>170</v>
      </c>
      <c r="S7" s="79"/>
      <c r="T7" s="92"/>
    </row>
    <row r="8" spans="1:20" ht="144" x14ac:dyDescent="0.3">
      <c r="A8" s="147"/>
      <c r="B8" s="129"/>
      <c r="C8" s="125"/>
      <c r="D8" s="132"/>
      <c r="E8" s="129"/>
      <c r="F8" s="125"/>
      <c r="G8" s="125"/>
      <c r="H8" s="40" t="s">
        <v>28</v>
      </c>
      <c r="I8" s="58" t="s">
        <v>29</v>
      </c>
      <c r="J8" s="134"/>
      <c r="K8" s="139"/>
      <c r="L8" s="41" t="s">
        <v>179</v>
      </c>
      <c r="M8" s="40">
        <v>0</v>
      </c>
      <c r="N8" s="40" t="s">
        <v>27</v>
      </c>
      <c r="O8" s="40">
        <v>0</v>
      </c>
      <c r="P8" s="38">
        <v>390</v>
      </c>
      <c r="Q8" s="70" t="s">
        <v>149</v>
      </c>
      <c r="R8" s="81" t="s">
        <v>171</v>
      </c>
      <c r="S8" s="79"/>
      <c r="T8" s="92"/>
    </row>
    <row r="9" spans="1:20" ht="86.4" x14ac:dyDescent="0.3">
      <c r="A9" s="147"/>
      <c r="B9" s="129"/>
      <c r="C9" s="125"/>
      <c r="D9" s="132"/>
      <c r="E9" s="129"/>
      <c r="F9" s="125"/>
      <c r="G9" s="125"/>
      <c r="H9" s="40" t="s">
        <v>143</v>
      </c>
      <c r="I9" s="58" t="s">
        <v>187</v>
      </c>
      <c r="J9" s="134"/>
      <c r="K9" s="139"/>
      <c r="L9" s="41" t="s">
        <v>183</v>
      </c>
      <c r="M9" s="40">
        <v>0</v>
      </c>
      <c r="N9" s="40">
        <v>2021</v>
      </c>
      <c r="O9" s="40" t="s">
        <v>27</v>
      </c>
      <c r="P9" s="38">
        <v>1335</v>
      </c>
      <c r="Q9" s="70" t="s">
        <v>149</v>
      </c>
      <c r="R9" s="82" t="s">
        <v>150</v>
      </c>
      <c r="S9" s="89"/>
      <c r="T9" s="92"/>
    </row>
    <row r="10" spans="1:20" ht="172.8" x14ac:dyDescent="0.3">
      <c r="A10" s="147"/>
      <c r="B10" s="129"/>
      <c r="C10" s="125">
        <v>864791</v>
      </c>
      <c r="D10" s="132" t="s">
        <v>32</v>
      </c>
      <c r="E10" s="129">
        <f>C10*40/60</f>
        <v>576527.33333333337</v>
      </c>
      <c r="F10" s="125">
        <f>C10+E10</f>
        <v>1441318.3333333335</v>
      </c>
      <c r="G10" s="125">
        <f>C10+E10</f>
        <v>1441318.3333333335</v>
      </c>
      <c r="H10" s="40" t="s">
        <v>23</v>
      </c>
      <c r="I10" s="41" t="s">
        <v>24</v>
      </c>
      <c r="J10" s="134"/>
      <c r="K10" s="139"/>
      <c r="L10" s="58" t="s">
        <v>176</v>
      </c>
      <c r="M10" s="28">
        <v>0</v>
      </c>
      <c r="N10" s="28" t="s">
        <v>27</v>
      </c>
      <c r="O10" s="28">
        <v>0</v>
      </c>
      <c r="P10" s="48">
        <v>1965</v>
      </c>
      <c r="Q10" s="70" t="s">
        <v>149</v>
      </c>
      <c r="R10" s="81" t="s">
        <v>177</v>
      </c>
      <c r="S10" s="79"/>
      <c r="T10" s="92"/>
    </row>
    <row r="11" spans="1:20" ht="129.6" x14ac:dyDescent="0.3">
      <c r="A11" s="147"/>
      <c r="B11" s="129"/>
      <c r="C11" s="125"/>
      <c r="D11" s="132"/>
      <c r="E11" s="129"/>
      <c r="F11" s="125"/>
      <c r="G11" s="125"/>
      <c r="H11" s="40" t="s">
        <v>28</v>
      </c>
      <c r="I11" s="41" t="s">
        <v>33</v>
      </c>
      <c r="J11" s="134"/>
      <c r="K11" s="139"/>
      <c r="L11" s="41" t="s">
        <v>179</v>
      </c>
      <c r="M11" s="40">
        <v>0</v>
      </c>
      <c r="N11" s="40" t="s">
        <v>27</v>
      </c>
      <c r="O11" s="40">
        <v>0</v>
      </c>
      <c r="P11" s="38">
        <v>4</v>
      </c>
      <c r="Q11" s="45" t="s">
        <v>149</v>
      </c>
      <c r="R11" s="81" t="s">
        <v>185</v>
      </c>
      <c r="S11" s="79"/>
      <c r="T11" s="92"/>
    </row>
    <row r="12" spans="1:20" ht="86.4" x14ac:dyDescent="0.3">
      <c r="A12" s="147"/>
      <c r="B12" s="129"/>
      <c r="C12" s="125"/>
      <c r="D12" s="132"/>
      <c r="E12" s="129"/>
      <c r="F12" s="125"/>
      <c r="G12" s="125"/>
      <c r="H12" s="40" t="s">
        <v>30</v>
      </c>
      <c r="I12" s="41" t="s">
        <v>31</v>
      </c>
      <c r="J12" s="134"/>
      <c r="K12" s="139"/>
      <c r="L12" s="41" t="s">
        <v>183</v>
      </c>
      <c r="M12" s="51">
        <v>0</v>
      </c>
      <c r="N12" s="40">
        <v>2021</v>
      </c>
      <c r="O12" s="40" t="s">
        <v>27</v>
      </c>
      <c r="P12" s="38">
        <v>1670</v>
      </c>
      <c r="Q12" s="45" t="s">
        <v>149</v>
      </c>
      <c r="R12" s="82" t="s">
        <v>151</v>
      </c>
      <c r="S12" s="89"/>
      <c r="T12" s="92"/>
    </row>
    <row r="13" spans="1:20" ht="129.6" x14ac:dyDescent="0.3">
      <c r="A13" s="147"/>
      <c r="B13" s="129"/>
      <c r="C13" s="125"/>
      <c r="D13" s="132"/>
      <c r="E13" s="129"/>
      <c r="F13" s="125"/>
      <c r="G13" s="125"/>
      <c r="H13" s="40" t="s">
        <v>34</v>
      </c>
      <c r="I13" s="41" t="s">
        <v>35</v>
      </c>
      <c r="J13" s="134"/>
      <c r="K13" s="139"/>
      <c r="L13" s="41" t="s">
        <v>189</v>
      </c>
      <c r="M13" s="40">
        <v>14.1</v>
      </c>
      <c r="N13" s="40">
        <v>2021</v>
      </c>
      <c r="O13" s="40">
        <v>0</v>
      </c>
      <c r="P13" s="5">
        <v>15.6</v>
      </c>
      <c r="Q13" s="40" t="s">
        <v>149</v>
      </c>
      <c r="R13" s="82" t="s">
        <v>152</v>
      </c>
      <c r="S13" s="89"/>
      <c r="T13" s="92"/>
    </row>
    <row r="14" spans="1:20" ht="57.6" x14ac:dyDescent="0.3">
      <c r="A14" s="147"/>
      <c r="B14" s="129"/>
      <c r="C14" s="125">
        <v>1000000</v>
      </c>
      <c r="D14" s="127" t="s">
        <v>209</v>
      </c>
      <c r="E14" s="129">
        <f>C14*40/60</f>
        <v>666666.66666666663</v>
      </c>
      <c r="F14" s="125">
        <f>C14+E14</f>
        <v>1666666.6666666665</v>
      </c>
      <c r="G14" s="125">
        <f>C14+E14</f>
        <v>1666666.6666666665</v>
      </c>
      <c r="H14" s="40" t="s">
        <v>28</v>
      </c>
      <c r="I14" s="41" t="s">
        <v>178</v>
      </c>
      <c r="J14" s="134"/>
      <c r="K14" s="139"/>
      <c r="L14" s="41" t="s">
        <v>179</v>
      </c>
      <c r="M14" s="40">
        <v>0</v>
      </c>
      <c r="N14" s="40" t="s">
        <v>27</v>
      </c>
      <c r="O14" s="40">
        <v>0</v>
      </c>
      <c r="P14" s="38">
        <v>30</v>
      </c>
      <c r="Q14" s="45" t="s">
        <v>149</v>
      </c>
      <c r="R14" s="82" t="s">
        <v>181</v>
      </c>
      <c r="S14" s="89"/>
      <c r="T14" s="92"/>
    </row>
    <row r="15" spans="1:20" ht="100.8" x14ac:dyDescent="0.3">
      <c r="A15" s="147"/>
      <c r="B15" s="129"/>
      <c r="C15" s="126"/>
      <c r="D15" s="128"/>
      <c r="E15" s="130"/>
      <c r="F15" s="126"/>
      <c r="G15" s="126"/>
      <c r="H15" s="40" t="s">
        <v>34</v>
      </c>
      <c r="I15" s="41" t="s">
        <v>184</v>
      </c>
      <c r="J15" s="134"/>
      <c r="K15" s="139"/>
      <c r="L15" s="41" t="s">
        <v>180</v>
      </c>
      <c r="M15" s="40">
        <v>0</v>
      </c>
      <c r="N15" s="40">
        <v>2021</v>
      </c>
      <c r="O15" s="40" t="s">
        <v>27</v>
      </c>
      <c r="P15" s="38">
        <v>855</v>
      </c>
      <c r="Q15" s="40" t="s">
        <v>149</v>
      </c>
      <c r="R15" s="82" t="s">
        <v>203</v>
      </c>
      <c r="S15" s="89"/>
      <c r="T15" s="92"/>
    </row>
    <row r="16" spans="1:20" ht="214.5" customHeight="1" x14ac:dyDescent="0.3">
      <c r="A16" s="147"/>
      <c r="B16" s="179"/>
      <c r="C16" s="125">
        <v>20338624</v>
      </c>
      <c r="D16" s="132" t="s">
        <v>22</v>
      </c>
      <c r="E16" s="130">
        <f>C16*5/95</f>
        <v>1070453.894736842</v>
      </c>
      <c r="F16" s="130">
        <f>C16+E16</f>
        <v>21409077.894736841</v>
      </c>
      <c r="G16" s="126">
        <v>0</v>
      </c>
      <c r="H16" s="60" t="s">
        <v>212</v>
      </c>
      <c r="I16" s="60" t="s">
        <v>213</v>
      </c>
      <c r="J16" s="186" t="s">
        <v>36</v>
      </c>
      <c r="K16" s="188" t="s">
        <v>26</v>
      </c>
      <c r="L16" s="60" t="s">
        <v>216</v>
      </c>
      <c r="M16" s="60">
        <v>0</v>
      </c>
      <c r="N16" s="60" t="s">
        <v>27</v>
      </c>
      <c r="O16" s="61">
        <v>0</v>
      </c>
      <c r="P16" s="61">
        <v>189906</v>
      </c>
      <c r="Q16" s="62" t="s">
        <v>217</v>
      </c>
      <c r="R16" s="80" t="s">
        <v>222</v>
      </c>
      <c r="S16" s="88"/>
      <c r="T16" s="92"/>
    </row>
    <row r="17" spans="1:20" ht="232.5" customHeight="1" x14ac:dyDescent="0.3">
      <c r="A17" s="147"/>
      <c r="B17" s="179"/>
      <c r="C17" s="125"/>
      <c r="D17" s="132"/>
      <c r="E17" s="130"/>
      <c r="F17" s="130"/>
      <c r="G17" s="126"/>
      <c r="H17" s="60" t="s">
        <v>214</v>
      </c>
      <c r="I17" s="60" t="s">
        <v>215</v>
      </c>
      <c r="J17" s="186"/>
      <c r="K17" s="188"/>
      <c r="L17" s="60" t="s">
        <v>219</v>
      </c>
      <c r="M17" s="60">
        <v>0</v>
      </c>
      <c r="N17" s="60" t="s">
        <v>27</v>
      </c>
      <c r="O17" s="61">
        <v>0</v>
      </c>
      <c r="P17" s="61">
        <v>2</v>
      </c>
      <c r="Q17" s="62" t="s">
        <v>220</v>
      </c>
      <c r="R17" s="80" t="s">
        <v>223</v>
      </c>
      <c r="S17" s="88"/>
      <c r="T17" s="92"/>
    </row>
    <row r="18" spans="1:20" ht="129.6" x14ac:dyDescent="0.3">
      <c r="A18" s="147"/>
      <c r="B18" s="179"/>
      <c r="C18" s="125"/>
      <c r="D18" s="132"/>
      <c r="E18" s="130"/>
      <c r="F18" s="130"/>
      <c r="G18" s="125">
        <f>F16</f>
        <v>21409077.894736841</v>
      </c>
      <c r="H18" s="40" t="s">
        <v>142</v>
      </c>
      <c r="I18" s="58" t="s">
        <v>188</v>
      </c>
      <c r="J18" s="186"/>
      <c r="K18" s="188"/>
      <c r="L18" s="41" t="s">
        <v>176</v>
      </c>
      <c r="M18" s="40">
        <v>0</v>
      </c>
      <c r="N18" s="40" t="s">
        <v>27</v>
      </c>
      <c r="O18" s="40">
        <v>0</v>
      </c>
      <c r="P18" s="38">
        <v>10800</v>
      </c>
      <c r="Q18" s="45" t="s">
        <v>149</v>
      </c>
      <c r="R18" s="81" t="s">
        <v>172</v>
      </c>
      <c r="S18" s="79"/>
      <c r="T18" s="92"/>
    </row>
    <row r="19" spans="1:20" ht="129.6" x14ac:dyDescent="0.3">
      <c r="A19" s="147"/>
      <c r="B19" s="179"/>
      <c r="C19" s="125"/>
      <c r="D19" s="132"/>
      <c r="E19" s="130"/>
      <c r="F19" s="130"/>
      <c r="G19" s="125"/>
      <c r="H19" s="40" t="s">
        <v>28</v>
      </c>
      <c r="I19" s="58" t="s">
        <v>29</v>
      </c>
      <c r="J19" s="186"/>
      <c r="K19" s="188"/>
      <c r="L19" s="41" t="s">
        <v>179</v>
      </c>
      <c r="M19" s="40">
        <v>0</v>
      </c>
      <c r="N19" s="40" t="s">
        <v>27</v>
      </c>
      <c r="O19" s="40">
        <v>0</v>
      </c>
      <c r="P19" s="38">
        <v>1620</v>
      </c>
      <c r="Q19" s="45" t="s">
        <v>149</v>
      </c>
      <c r="R19" s="81" t="s">
        <v>173</v>
      </c>
      <c r="S19" s="79"/>
      <c r="T19" s="92"/>
    </row>
    <row r="20" spans="1:20" ht="108" customHeight="1" x14ac:dyDescent="0.3">
      <c r="A20" s="147"/>
      <c r="B20" s="179"/>
      <c r="C20" s="125"/>
      <c r="D20" s="132"/>
      <c r="E20" s="130"/>
      <c r="F20" s="130"/>
      <c r="G20" s="125"/>
      <c r="H20" s="40" t="s">
        <v>143</v>
      </c>
      <c r="I20" s="58" t="s">
        <v>187</v>
      </c>
      <c r="J20" s="186"/>
      <c r="K20" s="188"/>
      <c r="L20" s="41" t="s">
        <v>183</v>
      </c>
      <c r="M20" s="40">
        <v>0</v>
      </c>
      <c r="N20" s="40">
        <v>2021</v>
      </c>
      <c r="O20" s="40" t="s">
        <v>27</v>
      </c>
      <c r="P20" s="38">
        <v>8640</v>
      </c>
      <c r="Q20" s="45" t="s">
        <v>149</v>
      </c>
      <c r="R20" s="82" t="s">
        <v>153</v>
      </c>
      <c r="S20" s="89"/>
      <c r="T20" s="92"/>
    </row>
    <row r="21" spans="1:20" ht="172.8" x14ac:dyDescent="0.3">
      <c r="A21" s="147"/>
      <c r="B21" s="179"/>
      <c r="C21" s="125">
        <f>20338624-6800000</f>
        <v>13538624</v>
      </c>
      <c r="D21" s="134" t="s">
        <v>162</v>
      </c>
      <c r="E21" s="129">
        <f>C21*5/95</f>
        <v>712559.15789473685</v>
      </c>
      <c r="F21" s="125">
        <f>C21+E21</f>
        <v>14251183.157894736</v>
      </c>
      <c r="G21" s="125">
        <f>C21+E21</f>
        <v>14251183.157894736</v>
      </c>
      <c r="H21" s="40" t="s">
        <v>23</v>
      </c>
      <c r="I21" s="41" t="s">
        <v>24</v>
      </c>
      <c r="J21" s="186"/>
      <c r="K21" s="188"/>
      <c r="L21" s="41" t="s">
        <v>176</v>
      </c>
      <c r="M21" s="40">
        <v>0</v>
      </c>
      <c r="N21" s="40" t="s">
        <v>27</v>
      </c>
      <c r="O21" s="40">
        <v>0</v>
      </c>
      <c r="P21" s="38">
        <v>25690</v>
      </c>
      <c r="Q21" s="45" t="s">
        <v>149</v>
      </c>
      <c r="R21" s="81" t="s">
        <v>210</v>
      </c>
      <c r="S21" s="79"/>
      <c r="T21" s="92"/>
    </row>
    <row r="22" spans="1:20" ht="129.6" x14ac:dyDescent="0.3">
      <c r="A22" s="147"/>
      <c r="B22" s="179"/>
      <c r="C22" s="125"/>
      <c r="D22" s="134"/>
      <c r="E22" s="129"/>
      <c r="F22" s="125"/>
      <c r="G22" s="125"/>
      <c r="H22" s="40" t="s">
        <v>28</v>
      </c>
      <c r="I22" s="41" t="s">
        <v>33</v>
      </c>
      <c r="J22" s="186"/>
      <c r="K22" s="188"/>
      <c r="L22" s="41" t="s">
        <v>179</v>
      </c>
      <c r="M22" s="40">
        <v>0</v>
      </c>
      <c r="N22" s="40" t="s">
        <v>27</v>
      </c>
      <c r="O22" s="40">
        <v>0</v>
      </c>
      <c r="P22" s="38">
        <v>50</v>
      </c>
      <c r="Q22" s="45" t="s">
        <v>149</v>
      </c>
      <c r="R22" s="82" t="s">
        <v>211</v>
      </c>
      <c r="S22" s="89"/>
      <c r="T22" s="92"/>
    </row>
    <row r="23" spans="1:20" ht="86.4" x14ac:dyDescent="0.3">
      <c r="A23" s="147"/>
      <c r="B23" s="179"/>
      <c r="C23" s="125"/>
      <c r="D23" s="134"/>
      <c r="E23" s="129"/>
      <c r="F23" s="125"/>
      <c r="G23" s="125"/>
      <c r="H23" s="40" t="s">
        <v>30</v>
      </c>
      <c r="I23" s="41" t="s">
        <v>31</v>
      </c>
      <c r="J23" s="186"/>
      <c r="K23" s="188"/>
      <c r="L23" s="41" t="s">
        <v>183</v>
      </c>
      <c r="M23" s="40">
        <v>0</v>
      </c>
      <c r="N23" s="40">
        <v>2021</v>
      </c>
      <c r="O23" s="40" t="s">
        <v>27</v>
      </c>
      <c r="P23" s="38">
        <v>20550</v>
      </c>
      <c r="Q23" s="45" t="s">
        <v>149</v>
      </c>
      <c r="R23" s="82" t="s">
        <v>154</v>
      </c>
      <c r="S23" s="89"/>
      <c r="T23" s="92"/>
    </row>
    <row r="24" spans="1:20" ht="129.6" x14ac:dyDescent="0.3">
      <c r="A24" s="147"/>
      <c r="B24" s="179"/>
      <c r="C24" s="125"/>
      <c r="D24" s="134"/>
      <c r="E24" s="129"/>
      <c r="F24" s="125"/>
      <c r="G24" s="125"/>
      <c r="H24" s="40" t="s">
        <v>34</v>
      </c>
      <c r="I24" s="41" t="s">
        <v>35</v>
      </c>
      <c r="J24" s="186"/>
      <c r="K24" s="188"/>
      <c r="L24" s="41" t="s">
        <v>189</v>
      </c>
      <c r="M24" s="21">
        <v>8.6</v>
      </c>
      <c r="N24" s="21">
        <v>2021</v>
      </c>
      <c r="O24" s="21">
        <v>0</v>
      </c>
      <c r="P24" s="5">
        <v>15.8</v>
      </c>
      <c r="Q24" s="40" t="s">
        <v>149</v>
      </c>
      <c r="R24" s="82" t="s">
        <v>164</v>
      </c>
      <c r="S24" s="89"/>
      <c r="T24" s="92"/>
    </row>
    <row r="25" spans="1:20" ht="57.6" x14ac:dyDescent="0.3">
      <c r="A25" s="147"/>
      <c r="B25" s="179"/>
      <c r="C25" s="125">
        <v>6800000</v>
      </c>
      <c r="D25" s="132" t="s">
        <v>190</v>
      </c>
      <c r="E25" s="129">
        <f>C25*5/95</f>
        <v>357894.73684210528</v>
      </c>
      <c r="F25" s="125">
        <f>C25+E25</f>
        <v>7157894.7368421052</v>
      </c>
      <c r="G25" s="125">
        <f>C25+E25</f>
        <v>7157894.7368421052</v>
      </c>
      <c r="H25" s="40" t="s">
        <v>28</v>
      </c>
      <c r="I25" s="41" t="s">
        <v>178</v>
      </c>
      <c r="J25" s="186"/>
      <c r="K25" s="188"/>
      <c r="L25" s="41" t="s">
        <v>179</v>
      </c>
      <c r="M25" s="40">
        <v>0</v>
      </c>
      <c r="N25" s="40" t="s">
        <v>27</v>
      </c>
      <c r="O25" s="40">
        <v>0</v>
      </c>
      <c r="P25" s="38">
        <v>122</v>
      </c>
      <c r="Q25" s="45" t="s">
        <v>149</v>
      </c>
      <c r="R25" s="82" t="s">
        <v>182</v>
      </c>
      <c r="S25" s="89"/>
      <c r="T25" s="92"/>
    </row>
    <row r="26" spans="1:20" ht="101.4" thickBot="1" x14ac:dyDescent="0.35">
      <c r="A26" s="148"/>
      <c r="B26" s="180"/>
      <c r="C26" s="131"/>
      <c r="D26" s="133"/>
      <c r="E26" s="131"/>
      <c r="F26" s="131"/>
      <c r="G26" s="131"/>
      <c r="H26" s="46" t="s">
        <v>34</v>
      </c>
      <c r="I26" s="54" t="s">
        <v>184</v>
      </c>
      <c r="J26" s="187"/>
      <c r="K26" s="189"/>
      <c r="L26" s="54" t="s">
        <v>180</v>
      </c>
      <c r="M26" s="46">
        <v>0</v>
      </c>
      <c r="N26" s="46">
        <v>2021</v>
      </c>
      <c r="O26" s="46" t="s">
        <v>27</v>
      </c>
      <c r="P26" s="59">
        <v>3480</v>
      </c>
      <c r="Q26" s="46" t="s">
        <v>149</v>
      </c>
      <c r="R26" s="104" t="s">
        <v>202</v>
      </c>
      <c r="S26" s="105"/>
      <c r="T26" s="106"/>
    </row>
    <row r="27" spans="1:20" ht="106.5" customHeight="1" x14ac:dyDescent="0.3">
      <c r="A27" s="146" t="s">
        <v>227</v>
      </c>
      <c r="B27" s="150">
        <f>F27+F32</f>
        <v>3302760</v>
      </c>
      <c r="C27" s="149">
        <v>396331</v>
      </c>
      <c r="D27" s="144" t="s">
        <v>161</v>
      </c>
      <c r="E27" s="150">
        <f>C27*40/60</f>
        <v>264220.66666666669</v>
      </c>
      <c r="F27" s="149">
        <f>C27+E27</f>
        <v>660551.66666666674</v>
      </c>
      <c r="G27" s="145">
        <v>0</v>
      </c>
      <c r="H27" s="71" t="s">
        <v>212</v>
      </c>
      <c r="I27" s="71" t="s">
        <v>213</v>
      </c>
      <c r="J27" s="144" t="s">
        <v>25</v>
      </c>
      <c r="K27" s="138" t="s">
        <v>26</v>
      </c>
      <c r="L27" s="63" t="s">
        <v>216</v>
      </c>
      <c r="M27" s="63">
        <v>0</v>
      </c>
      <c r="N27" s="63" t="s">
        <v>27</v>
      </c>
      <c r="O27" s="64">
        <v>0</v>
      </c>
      <c r="P27" s="64">
        <v>0</v>
      </c>
      <c r="Q27" s="73" t="s">
        <v>83</v>
      </c>
      <c r="R27" s="102" t="s">
        <v>224</v>
      </c>
      <c r="S27" s="103"/>
      <c r="T27" s="98"/>
    </row>
    <row r="28" spans="1:20" ht="57.6" x14ac:dyDescent="0.3">
      <c r="A28" s="147"/>
      <c r="B28" s="129"/>
      <c r="C28" s="125"/>
      <c r="D28" s="134"/>
      <c r="E28" s="129"/>
      <c r="F28" s="125"/>
      <c r="G28" s="126"/>
      <c r="H28" s="60" t="s">
        <v>214</v>
      </c>
      <c r="I28" s="60" t="s">
        <v>215</v>
      </c>
      <c r="J28" s="134"/>
      <c r="K28" s="139"/>
      <c r="L28" s="65" t="s">
        <v>219</v>
      </c>
      <c r="M28" s="65">
        <v>0</v>
      </c>
      <c r="N28" s="65" t="s">
        <v>27</v>
      </c>
      <c r="O28" s="66">
        <v>0</v>
      </c>
      <c r="P28" s="66">
        <v>0</v>
      </c>
      <c r="Q28" s="65" t="s">
        <v>220</v>
      </c>
      <c r="R28" s="84" t="str">
        <f>R27</f>
        <v>Action supports the integrated territorial strategies, which also includes support from action 4.5.1, therefore is eliminated due to avoid double counting.</v>
      </c>
      <c r="S28" s="90"/>
      <c r="T28" s="92"/>
    </row>
    <row r="29" spans="1:20" ht="180" customHeight="1" x14ac:dyDescent="0.3">
      <c r="A29" s="147"/>
      <c r="B29" s="129"/>
      <c r="C29" s="125"/>
      <c r="D29" s="134"/>
      <c r="E29" s="129"/>
      <c r="F29" s="125"/>
      <c r="G29" s="125">
        <f>C27+E27</f>
        <v>660551.66666666674</v>
      </c>
      <c r="H29" s="40" t="s">
        <v>23</v>
      </c>
      <c r="I29" s="41" t="s">
        <v>24</v>
      </c>
      <c r="J29" s="134"/>
      <c r="K29" s="139"/>
      <c r="L29" s="58" t="s">
        <v>176</v>
      </c>
      <c r="M29" s="28">
        <v>0</v>
      </c>
      <c r="N29" s="28" t="s">
        <v>27</v>
      </c>
      <c r="O29" s="40">
        <v>0</v>
      </c>
      <c r="P29" s="38">
        <v>600</v>
      </c>
      <c r="Q29" s="45" t="s">
        <v>149</v>
      </c>
      <c r="R29" s="82" t="s">
        <v>155</v>
      </c>
      <c r="S29" s="89"/>
      <c r="T29" s="92"/>
    </row>
    <row r="30" spans="1:20" ht="72" x14ac:dyDescent="0.3">
      <c r="A30" s="147"/>
      <c r="B30" s="129"/>
      <c r="C30" s="125"/>
      <c r="D30" s="134"/>
      <c r="E30" s="129"/>
      <c r="F30" s="125"/>
      <c r="G30" s="126"/>
      <c r="H30" s="40" t="s">
        <v>30</v>
      </c>
      <c r="I30" s="41" t="s">
        <v>31</v>
      </c>
      <c r="J30" s="134"/>
      <c r="K30" s="139"/>
      <c r="L30" s="58" t="s">
        <v>183</v>
      </c>
      <c r="M30" s="28">
        <v>0</v>
      </c>
      <c r="N30" s="28">
        <v>2021</v>
      </c>
      <c r="O30" s="40" t="s">
        <v>27</v>
      </c>
      <c r="P30" s="38">
        <v>510</v>
      </c>
      <c r="Q30" s="45" t="s">
        <v>149</v>
      </c>
      <c r="R30" s="82" t="s">
        <v>156</v>
      </c>
      <c r="S30" s="89"/>
      <c r="T30" s="92"/>
    </row>
    <row r="31" spans="1:20" ht="201.6" x14ac:dyDescent="0.3">
      <c r="A31" s="147"/>
      <c r="B31" s="129"/>
      <c r="C31" s="125"/>
      <c r="D31" s="134"/>
      <c r="E31" s="129"/>
      <c r="F31" s="125"/>
      <c r="G31" s="126"/>
      <c r="H31" s="40" t="s">
        <v>34</v>
      </c>
      <c r="I31" s="41" t="s">
        <v>37</v>
      </c>
      <c r="J31" s="134"/>
      <c r="K31" s="139"/>
      <c r="L31" s="58" t="s">
        <v>180</v>
      </c>
      <c r="M31" s="28">
        <v>0</v>
      </c>
      <c r="N31" s="28">
        <v>2021</v>
      </c>
      <c r="O31" s="40">
        <v>0</v>
      </c>
      <c r="P31" s="38">
        <v>120</v>
      </c>
      <c r="Q31" s="45" t="s">
        <v>149</v>
      </c>
      <c r="R31" s="82" t="s">
        <v>157</v>
      </c>
      <c r="S31" s="89"/>
      <c r="T31" s="92"/>
    </row>
    <row r="32" spans="1:20" ht="158.4" x14ac:dyDescent="0.3">
      <c r="A32" s="147"/>
      <c r="B32" s="129"/>
      <c r="C32" s="125">
        <v>1585325</v>
      </c>
      <c r="D32" s="134" t="s">
        <v>162</v>
      </c>
      <c r="E32" s="129">
        <f>C32*40/60</f>
        <v>1056883.3333333333</v>
      </c>
      <c r="F32" s="125">
        <f>C32+E32</f>
        <v>2642208.333333333</v>
      </c>
      <c r="G32" s="125">
        <f>C32+E32</f>
        <v>2642208.333333333</v>
      </c>
      <c r="H32" s="40" t="s">
        <v>23</v>
      </c>
      <c r="I32" s="41" t="s">
        <v>24</v>
      </c>
      <c r="J32" s="134"/>
      <c r="K32" s="139"/>
      <c r="L32" s="58" t="s">
        <v>176</v>
      </c>
      <c r="M32" s="28">
        <v>0</v>
      </c>
      <c r="N32" s="28" t="s">
        <v>27</v>
      </c>
      <c r="O32" s="28">
        <v>0</v>
      </c>
      <c r="P32" s="48">
        <v>2600</v>
      </c>
      <c r="Q32" s="70" t="s">
        <v>149</v>
      </c>
      <c r="R32" s="81" t="s">
        <v>158</v>
      </c>
      <c r="S32" s="79"/>
      <c r="T32" s="92"/>
    </row>
    <row r="33" spans="1:20" ht="72" x14ac:dyDescent="0.3">
      <c r="A33" s="147"/>
      <c r="B33" s="129"/>
      <c r="C33" s="126"/>
      <c r="D33" s="134"/>
      <c r="E33" s="130"/>
      <c r="F33" s="126"/>
      <c r="G33" s="126"/>
      <c r="H33" s="40" t="s">
        <v>30</v>
      </c>
      <c r="I33" s="41" t="s">
        <v>31</v>
      </c>
      <c r="J33" s="134"/>
      <c r="K33" s="139"/>
      <c r="L33" s="58" t="s">
        <v>183</v>
      </c>
      <c r="M33" s="28">
        <v>0</v>
      </c>
      <c r="N33" s="28">
        <v>2021</v>
      </c>
      <c r="O33" s="28" t="s">
        <v>27</v>
      </c>
      <c r="P33" s="48">
        <v>2210</v>
      </c>
      <c r="Q33" s="70" t="s">
        <v>149</v>
      </c>
      <c r="R33" s="82" t="s">
        <v>159</v>
      </c>
      <c r="S33" s="89"/>
      <c r="T33" s="92"/>
    </row>
    <row r="34" spans="1:20" ht="201.6" x14ac:dyDescent="0.3">
      <c r="A34" s="147"/>
      <c r="B34" s="129"/>
      <c r="C34" s="126"/>
      <c r="D34" s="134"/>
      <c r="E34" s="130"/>
      <c r="F34" s="126"/>
      <c r="G34" s="126"/>
      <c r="H34" s="40" t="s">
        <v>34</v>
      </c>
      <c r="I34" s="41" t="s">
        <v>37</v>
      </c>
      <c r="J34" s="134"/>
      <c r="K34" s="139"/>
      <c r="L34" s="58" t="s">
        <v>180</v>
      </c>
      <c r="M34" s="28">
        <v>0</v>
      </c>
      <c r="N34" s="28">
        <v>2021</v>
      </c>
      <c r="O34" s="28" t="s">
        <v>27</v>
      </c>
      <c r="P34" s="48">
        <v>520</v>
      </c>
      <c r="Q34" s="70" t="s">
        <v>149</v>
      </c>
      <c r="R34" s="81" t="s">
        <v>160</v>
      </c>
      <c r="S34" s="79"/>
      <c r="T34" s="92"/>
    </row>
    <row r="35" spans="1:20" ht="86.4" x14ac:dyDescent="0.3">
      <c r="A35" s="147"/>
      <c r="B35" s="130"/>
      <c r="C35" s="125">
        <v>4322644</v>
      </c>
      <c r="D35" s="143" t="s">
        <v>161</v>
      </c>
      <c r="E35" s="130">
        <f>C35*5/95</f>
        <v>227507.57894736843</v>
      </c>
      <c r="F35" s="126">
        <f>C35+E35</f>
        <v>4550151.5789473681</v>
      </c>
      <c r="G35" s="126">
        <v>0</v>
      </c>
      <c r="H35" s="65" t="s">
        <v>212</v>
      </c>
      <c r="I35" s="65" t="s">
        <v>213</v>
      </c>
      <c r="J35" s="192" t="s">
        <v>36</v>
      </c>
      <c r="K35" s="190" t="s">
        <v>26</v>
      </c>
      <c r="L35" s="65" t="s">
        <v>216</v>
      </c>
      <c r="M35" s="65">
        <v>0</v>
      </c>
      <c r="N35" s="65" t="s">
        <v>27</v>
      </c>
      <c r="O35" s="66">
        <v>0</v>
      </c>
      <c r="P35" s="66">
        <v>0</v>
      </c>
      <c r="Q35" s="72" t="s">
        <v>83</v>
      </c>
      <c r="R35" s="84" t="s">
        <v>224</v>
      </c>
      <c r="S35" s="90"/>
      <c r="T35" s="92"/>
    </row>
    <row r="36" spans="1:20" ht="57.6" x14ac:dyDescent="0.3">
      <c r="A36" s="147"/>
      <c r="B36" s="130"/>
      <c r="C36" s="125"/>
      <c r="D36" s="175"/>
      <c r="E36" s="130"/>
      <c r="F36" s="126"/>
      <c r="G36" s="126"/>
      <c r="H36" s="60" t="s">
        <v>214</v>
      </c>
      <c r="I36" s="60" t="s">
        <v>215</v>
      </c>
      <c r="J36" s="192"/>
      <c r="K36" s="190"/>
      <c r="L36" s="65" t="s">
        <v>219</v>
      </c>
      <c r="M36" s="65">
        <v>0</v>
      </c>
      <c r="N36" s="65" t="s">
        <v>27</v>
      </c>
      <c r="O36" s="66">
        <v>0</v>
      </c>
      <c r="P36" s="66">
        <v>0</v>
      </c>
      <c r="Q36" s="65" t="s">
        <v>220</v>
      </c>
      <c r="R36" s="84" t="str">
        <f>R35</f>
        <v>Action supports the integrated territorial strategies, which also includes support from action 4.5.1, therefore is eliminated due to avoid double counting.</v>
      </c>
      <c r="S36" s="90"/>
      <c r="T36" s="92"/>
    </row>
    <row r="37" spans="1:20" ht="158.4" x14ac:dyDescent="0.3">
      <c r="A37" s="147"/>
      <c r="B37" s="130"/>
      <c r="C37" s="125"/>
      <c r="D37" s="175"/>
      <c r="E37" s="130"/>
      <c r="F37" s="126"/>
      <c r="G37" s="125">
        <f>F35</f>
        <v>4550151.5789473681</v>
      </c>
      <c r="H37" s="40" t="s">
        <v>23</v>
      </c>
      <c r="I37" s="41" t="s">
        <v>24</v>
      </c>
      <c r="J37" s="192"/>
      <c r="K37" s="190"/>
      <c r="L37" s="41" t="s">
        <v>176</v>
      </c>
      <c r="M37" s="40">
        <v>0</v>
      </c>
      <c r="N37" s="40" t="s">
        <v>27</v>
      </c>
      <c r="O37" s="40">
        <v>0</v>
      </c>
      <c r="P37" s="38">
        <v>4000</v>
      </c>
      <c r="Q37" s="45" t="s">
        <v>149</v>
      </c>
      <c r="R37" s="82" t="s">
        <v>163</v>
      </c>
      <c r="S37" s="89"/>
      <c r="T37" s="92"/>
    </row>
    <row r="38" spans="1:20" ht="72" x14ac:dyDescent="0.3">
      <c r="A38" s="147"/>
      <c r="B38" s="130"/>
      <c r="C38" s="125"/>
      <c r="D38" s="175"/>
      <c r="E38" s="130"/>
      <c r="F38" s="126"/>
      <c r="G38" s="125"/>
      <c r="H38" s="40" t="s">
        <v>30</v>
      </c>
      <c r="I38" s="41" t="s">
        <v>31</v>
      </c>
      <c r="J38" s="192"/>
      <c r="K38" s="190"/>
      <c r="L38" s="41" t="s">
        <v>183</v>
      </c>
      <c r="M38" s="40">
        <v>0</v>
      </c>
      <c r="N38" s="40">
        <v>2021</v>
      </c>
      <c r="O38" s="40" t="s">
        <v>27</v>
      </c>
      <c r="P38" s="38">
        <v>3200</v>
      </c>
      <c r="Q38" s="45" t="s">
        <v>149</v>
      </c>
      <c r="R38" s="82" t="s">
        <v>166</v>
      </c>
      <c r="S38" s="89"/>
      <c r="T38" s="92"/>
    </row>
    <row r="39" spans="1:20" ht="201.6" x14ac:dyDescent="0.3">
      <c r="A39" s="147"/>
      <c r="B39" s="130"/>
      <c r="C39" s="125"/>
      <c r="D39" s="176"/>
      <c r="E39" s="130"/>
      <c r="F39" s="126"/>
      <c r="G39" s="125"/>
      <c r="H39" s="40" t="s">
        <v>34</v>
      </c>
      <c r="I39" s="41" t="s">
        <v>37</v>
      </c>
      <c r="J39" s="192"/>
      <c r="K39" s="190"/>
      <c r="L39" s="41" t="s">
        <v>180</v>
      </c>
      <c r="M39" s="40">
        <v>0</v>
      </c>
      <c r="N39" s="40" t="s">
        <v>27</v>
      </c>
      <c r="O39" s="40">
        <v>0</v>
      </c>
      <c r="P39" s="38">
        <v>800</v>
      </c>
      <c r="Q39" s="45" t="s">
        <v>149</v>
      </c>
      <c r="R39" s="82" t="s">
        <v>165</v>
      </c>
      <c r="S39" s="89"/>
      <c r="T39" s="92"/>
    </row>
    <row r="40" spans="1:20" ht="158.4" x14ac:dyDescent="0.3">
      <c r="A40" s="147"/>
      <c r="B40" s="130"/>
      <c r="C40" s="125">
        <v>17290574</v>
      </c>
      <c r="D40" s="134" t="s">
        <v>162</v>
      </c>
      <c r="E40" s="129">
        <f>C40*5/95</f>
        <v>910030.21052631584</v>
      </c>
      <c r="F40" s="125">
        <f>C40+E40</f>
        <v>18200604.210526317</v>
      </c>
      <c r="G40" s="125">
        <f>C40+E40</f>
        <v>18200604.210526317</v>
      </c>
      <c r="H40" s="40" t="s">
        <v>23</v>
      </c>
      <c r="I40" s="41" t="s">
        <v>24</v>
      </c>
      <c r="J40" s="192"/>
      <c r="K40" s="190"/>
      <c r="L40" s="41" t="s">
        <v>176</v>
      </c>
      <c r="M40" s="40">
        <v>0</v>
      </c>
      <c r="N40" s="40" t="s">
        <v>27</v>
      </c>
      <c r="O40" s="40">
        <v>0</v>
      </c>
      <c r="P40" s="38">
        <v>16200</v>
      </c>
      <c r="Q40" s="45" t="s">
        <v>149</v>
      </c>
      <c r="R40" s="81" t="s">
        <v>167</v>
      </c>
      <c r="S40" s="79"/>
      <c r="T40" s="92"/>
    </row>
    <row r="41" spans="1:20" ht="72" x14ac:dyDescent="0.3">
      <c r="A41" s="147"/>
      <c r="B41" s="130"/>
      <c r="C41" s="125"/>
      <c r="D41" s="134"/>
      <c r="E41" s="129"/>
      <c r="F41" s="125"/>
      <c r="G41" s="125"/>
      <c r="H41" s="40" t="s">
        <v>30</v>
      </c>
      <c r="I41" s="41" t="s">
        <v>31</v>
      </c>
      <c r="J41" s="192"/>
      <c r="K41" s="190"/>
      <c r="L41" s="41" t="s">
        <v>183</v>
      </c>
      <c r="M41" s="40">
        <v>0</v>
      </c>
      <c r="N41" s="40">
        <v>2021</v>
      </c>
      <c r="O41" s="40" t="s">
        <v>27</v>
      </c>
      <c r="P41" s="38">
        <v>12960</v>
      </c>
      <c r="Q41" s="45" t="s">
        <v>149</v>
      </c>
      <c r="R41" s="82" t="s">
        <v>168</v>
      </c>
      <c r="S41" s="89"/>
      <c r="T41" s="92"/>
    </row>
    <row r="42" spans="1:20" ht="202.2" thickBot="1" x14ac:dyDescent="0.35">
      <c r="A42" s="148"/>
      <c r="B42" s="160"/>
      <c r="C42" s="140"/>
      <c r="D42" s="143"/>
      <c r="E42" s="141"/>
      <c r="F42" s="140"/>
      <c r="G42" s="140"/>
      <c r="H42" s="46" t="s">
        <v>34</v>
      </c>
      <c r="I42" s="54" t="s">
        <v>37</v>
      </c>
      <c r="J42" s="193"/>
      <c r="K42" s="191"/>
      <c r="L42" s="54" t="s">
        <v>180</v>
      </c>
      <c r="M42" s="46">
        <v>0</v>
      </c>
      <c r="N42" s="46" t="s">
        <v>27</v>
      </c>
      <c r="O42" s="46">
        <v>0</v>
      </c>
      <c r="P42" s="59">
        <v>3240</v>
      </c>
      <c r="Q42" s="74" t="s">
        <v>149</v>
      </c>
      <c r="R42" s="85" t="s">
        <v>169</v>
      </c>
      <c r="S42" s="79"/>
      <c r="T42" s="92"/>
    </row>
    <row r="43" spans="1:20" ht="201.6" x14ac:dyDescent="0.3">
      <c r="A43" s="155" t="s">
        <v>228</v>
      </c>
      <c r="B43" s="150">
        <f>F43</f>
        <v>1666666.6666666665</v>
      </c>
      <c r="C43" s="149">
        <v>1000000</v>
      </c>
      <c r="D43" s="158" t="s">
        <v>32</v>
      </c>
      <c r="E43" s="149">
        <f>C43*40/60</f>
        <v>666666.66666666663</v>
      </c>
      <c r="F43" s="149">
        <f>C43+E43</f>
        <v>1666666.6666666665</v>
      </c>
      <c r="G43" s="149">
        <f>C43+E43</f>
        <v>1666666.6666666665</v>
      </c>
      <c r="H43" s="55" t="s">
        <v>28</v>
      </c>
      <c r="I43" s="52" t="s">
        <v>38</v>
      </c>
      <c r="J43" s="144" t="s">
        <v>25</v>
      </c>
      <c r="K43" s="138" t="s">
        <v>26</v>
      </c>
      <c r="L43" s="52" t="s">
        <v>179</v>
      </c>
      <c r="M43" s="55">
        <v>0</v>
      </c>
      <c r="N43" s="55" t="s">
        <v>27</v>
      </c>
      <c r="O43" s="55">
        <v>0</v>
      </c>
      <c r="P43" s="76">
        <v>1</v>
      </c>
      <c r="Q43" s="75" t="s">
        <v>149</v>
      </c>
      <c r="R43" s="86" t="s">
        <v>144</v>
      </c>
      <c r="S43" s="79"/>
      <c r="T43" s="92"/>
    </row>
    <row r="44" spans="1:20" ht="72" x14ac:dyDescent="0.3">
      <c r="A44" s="156"/>
      <c r="B44" s="129"/>
      <c r="C44" s="125"/>
      <c r="D44" s="132"/>
      <c r="E44" s="125"/>
      <c r="F44" s="125"/>
      <c r="G44" s="125"/>
      <c r="H44" s="40" t="s">
        <v>30</v>
      </c>
      <c r="I44" s="41" t="s">
        <v>31</v>
      </c>
      <c r="J44" s="134"/>
      <c r="K44" s="139"/>
      <c r="L44" s="41" t="s">
        <v>183</v>
      </c>
      <c r="M44" s="40">
        <v>0</v>
      </c>
      <c r="N44" s="40">
        <v>2021</v>
      </c>
      <c r="O44" s="40" t="s">
        <v>27</v>
      </c>
      <c r="P44" s="38">
        <v>150</v>
      </c>
      <c r="Q44" s="45" t="s">
        <v>149</v>
      </c>
      <c r="R44" s="82" t="s">
        <v>39</v>
      </c>
      <c r="S44" s="89"/>
      <c r="T44" s="92"/>
    </row>
    <row r="45" spans="1:20" ht="201.6" x14ac:dyDescent="0.3">
      <c r="A45" s="156"/>
      <c r="B45" s="129">
        <f>C45+E45</f>
        <v>9310441.0526315793</v>
      </c>
      <c r="C45" s="125">
        <v>8844919</v>
      </c>
      <c r="D45" s="132" t="s">
        <v>32</v>
      </c>
      <c r="E45" s="125">
        <f>C45*5/95</f>
        <v>465522.05263157893</v>
      </c>
      <c r="F45" s="125">
        <f>C45+E45</f>
        <v>9310441.0526315793</v>
      </c>
      <c r="G45" s="125">
        <f>C45+E45</f>
        <v>9310441.0526315793</v>
      </c>
      <c r="H45" s="40" t="s">
        <v>28</v>
      </c>
      <c r="I45" s="41" t="s">
        <v>38</v>
      </c>
      <c r="J45" s="134" t="s">
        <v>36</v>
      </c>
      <c r="K45" s="139" t="s">
        <v>26</v>
      </c>
      <c r="L45" s="41" t="s">
        <v>179</v>
      </c>
      <c r="M45" s="40">
        <v>0</v>
      </c>
      <c r="N45" s="40" t="s">
        <v>27</v>
      </c>
      <c r="O45" s="40">
        <v>0</v>
      </c>
      <c r="P45" s="51">
        <v>7</v>
      </c>
      <c r="Q45" s="45" t="s">
        <v>149</v>
      </c>
      <c r="R45" s="81" t="s">
        <v>145</v>
      </c>
      <c r="S45" s="79"/>
      <c r="T45" s="92"/>
    </row>
    <row r="46" spans="1:20" ht="72.599999999999994" thickBot="1" x14ac:dyDescent="0.35">
      <c r="A46" s="157"/>
      <c r="B46" s="141"/>
      <c r="C46" s="140"/>
      <c r="D46" s="159"/>
      <c r="E46" s="140"/>
      <c r="F46" s="140"/>
      <c r="G46" s="140"/>
      <c r="H46" s="46" t="s">
        <v>30</v>
      </c>
      <c r="I46" s="54" t="s">
        <v>31</v>
      </c>
      <c r="J46" s="143"/>
      <c r="K46" s="142"/>
      <c r="L46" s="54" t="s">
        <v>183</v>
      </c>
      <c r="M46" s="46">
        <v>0</v>
      </c>
      <c r="N46" s="46">
        <v>2021</v>
      </c>
      <c r="O46" s="46" t="s">
        <v>27</v>
      </c>
      <c r="P46" s="59">
        <v>1050</v>
      </c>
      <c r="Q46" s="74" t="s">
        <v>149</v>
      </c>
      <c r="R46" s="83" t="s">
        <v>40</v>
      </c>
      <c r="S46" s="105"/>
      <c r="T46" s="106"/>
    </row>
    <row r="47" spans="1:20" ht="115.2" x14ac:dyDescent="0.3">
      <c r="A47" s="146" t="s">
        <v>229</v>
      </c>
      <c r="B47" s="150">
        <f>F47</f>
        <v>10198638.333333334</v>
      </c>
      <c r="C47" s="149">
        <v>6119183</v>
      </c>
      <c r="D47" s="171" t="s">
        <v>32</v>
      </c>
      <c r="E47" s="149">
        <f>C47*40/60</f>
        <v>4079455.3333333335</v>
      </c>
      <c r="F47" s="149">
        <f>C47+E47</f>
        <v>10198638.333333334</v>
      </c>
      <c r="G47" s="149">
        <f>C47+E47</f>
        <v>10198638.333333334</v>
      </c>
      <c r="H47" s="111" t="s">
        <v>23</v>
      </c>
      <c r="I47" s="112" t="s">
        <v>24</v>
      </c>
      <c r="J47" s="144" t="s">
        <v>25</v>
      </c>
      <c r="K47" s="138" t="s">
        <v>26</v>
      </c>
      <c r="L47" s="52" t="s">
        <v>176</v>
      </c>
      <c r="M47" s="55">
        <v>0</v>
      </c>
      <c r="N47" s="55" t="s">
        <v>27</v>
      </c>
      <c r="O47" s="55">
        <v>0</v>
      </c>
      <c r="P47" s="113">
        <v>81590</v>
      </c>
      <c r="Q47" s="75" t="s">
        <v>149</v>
      </c>
      <c r="R47" s="86" t="s">
        <v>146</v>
      </c>
      <c r="S47" s="117" t="s">
        <v>236</v>
      </c>
      <c r="T47" s="122" t="s">
        <v>234</v>
      </c>
    </row>
    <row r="48" spans="1:20" ht="100.8" x14ac:dyDescent="0.3">
      <c r="A48" s="147"/>
      <c r="B48" s="129"/>
      <c r="C48" s="125"/>
      <c r="D48" s="172"/>
      <c r="E48" s="125"/>
      <c r="F48" s="125"/>
      <c r="G48" s="125"/>
      <c r="H48" s="5" t="s">
        <v>28</v>
      </c>
      <c r="I48" s="3" t="s">
        <v>41</v>
      </c>
      <c r="J48" s="134"/>
      <c r="K48" s="139"/>
      <c r="L48" s="41" t="s">
        <v>179</v>
      </c>
      <c r="M48" s="40">
        <v>0</v>
      </c>
      <c r="N48" s="40" t="s">
        <v>27</v>
      </c>
      <c r="O48" s="40">
        <v>0</v>
      </c>
      <c r="P48" s="114">
        <v>128</v>
      </c>
      <c r="Q48" s="45" t="s">
        <v>149</v>
      </c>
      <c r="R48" s="81" t="s">
        <v>147</v>
      </c>
      <c r="S48" s="118" t="s">
        <v>243</v>
      </c>
      <c r="T48" s="123" t="s">
        <v>234</v>
      </c>
    </row>
    <row r="49" spans="1:20" ht="100.8" x14ac:dyDescent="0.3">
      <c r="A49" s="147"/>
      <c r="B49" s="129"/>
      <c r="C49" s="125"/>
      <c r="D49" s="172"/>
      <c r="E49" s="125"/>
      <c r="F49" s="125"/>
      <c r="G49" s="125"/>
      <c r="H49" s="5" t="s">
        <v>30</v>
      </c>
      <c r="I49" s="3" t="s">
        <v>31</v>
      </c>
      <c r="J49" s="134"/>
      <c r="K49" s="139"/>
      <c r="L49" s="41" t="s">
        <v>183</v>
      </c>
      <c r="M49" s="40">
        <v>0</v>
      </c>
      <c r="N49" s="40">
        <v>2021</v>
      </c>
      <c r="O49" s="40" t="s">
        <v>27</v>
      </c>
      <c r="P49" s="114">
        <f>P47</f>
        <v>81590</v>
      </c>
      <c r="Q49" s="45" t="s">
        <v>149</v>
      </c>
      <c r="R49" s="82" t="s">
        <v>42</v>
      </c>
      <c r="S49" s="118" t="s">
        <v>242</v>
      </c>
      <c r="T49" s="123" t="s">
        <v>234</v>
      </c>
    </row>
    <row r="50" spans="1:20" ht="100.8" x14ac:dyDescent="0.3">
      <c r="A50" s="147"/>
      <c r="B50" s="129"/>
      <c r="C50" s="125"/>
      <c r="D50" s="172"/>
      <c r="E50" s="125"/>
      <c r="F50" s="125"/>
      <c r="G50" s="125"/>
      <c r="H50" s="5" t="s">
        <v>34</v>
      </c>
      <c r="I50" s="3" t="s">
        <v>43</v>
      </c>
      <c r="J50" s="134"/>
      <c r="K50" s="139"/>
      <c r="L50" s="41" t="s">
        <v>189</v>
      </c>
      <c r="M50" s="5">
        <v>47.5</v>
      </c>
      <c r="N50" s="40">
        <v>2020</v>
      </c>
      <c r="O50" s="40" t="s">
        <v>27</v>
      </c>
      <c r="P50" s="115">
        <v>66</v>
      </c>
      <c r="Q50" s="40" t="s">
        <v>149</v>
      </c>
      <c r="R50" s="82" t="s">
        <v>44</v>
      </c>
      <c r="S50" s="118" t="s">
        <v>240</v>
      </c>
      <c r="T50" s="120" t="s">
        <v>234</v>
      </c>
    </row>
    <row r="51" spans="1:20" ht="115.2" x14ac:dyDescent="0.3">
      <c r="A51" s="147"/>
      <c r="B51" s="129">
        <f>F51</f>
        <v>35659209.473684214</v>
      </c>
      <c r="C51" s="125">
        <v>33876249</v>
      </c>
      <c r="D51" s="172"/>
      <c r="E51" s="125">
        <f>C51*5/95</f>
        <v>1782960.4736842106</v>
      </c>
      <c r="F51" s="125">
        <f>C51+E51</f>
        <v>35659209.473684214</v>
      </c>
      <c r="G51" s="125">
        <f>C51+E51</f>
        <v>35659209.473684214</v>
      </c>
      <c r="H51" s="5" t="s">
        <v>23</v>
      </c>
      <c r="I51" s="3" t="s">
        <v>24</v>
      </c>
      <c r="J51" s="134" t="s">
        <v>36</v>
      </c>
      <c r="K51" s="139" t="s">
        <v>45</v>
      </c>
      <c r="L51" s="41" t="s">
        <v>176</v>
      </c>
      <c r="M51" s="40">
        <v>0</v>
      </c>
      <c r="N51" s="40" t="s">
        <v>27</v>
      </c>
      <c r="O51" s="40">
        <v>0</v>
      </c>
      <c r="P51" s="114">
        <v>177130</v>
      </c>
      <c r="Q51" s="45" t="s">
        <v>149</v>
      </c>
      <c r="R51" s="81" t="s">
        <v>174</v>
      </c>
      <c r="S51" s="118" t="s">
        <v>237</v>
      </c>
      <c r="T51" s="120" t="s">
        <v>234</v>
      </c>
    </row>
    <row r="52" spans="1:20" ht="129.6" x14ac:dyDescent="0.3">
      <c r="A52" s="147"/>
      <c r="B52" s="129"/>
      <c r="C52" s="125"/>
      <c r="D52" s="172"/>
      <c r="E52" s="125"/>
      <c r="F52" s="125"/>
      <c r="G52" s="125"/>
      <c r="H52" s="5" t="s">
        <v>28</v>
      </c>
      <c r="I52" s="3" t="s">
        <v>41</v>
      </c>
      <c r="J52" s="134"/>
      <c r="K52" s="139"/>
      <c r="L52" s="41" t="s">
        <v>179</v>
      </c>
      <c r="M52" s="40">
        <v>0</v>
      </c>
      <c r="N52" s="40" t="s">
        <v>27</v>
      </c>
      <c r="O52" s="40">
        <v>0</v>
      </c>
      <c r="P52" s="114">
        <v>342</v>
      </c>
      <c r="Q52" s="45" t="s">
        <v>149</v>
      </c>
      <c r="R52" s="81" t="s">
        <v>148</v>
      </c>
      <c r="S52" s="118" t="s">
        <v>238</v>
      </c>
      <c r="T52" s="120" t="s">
        <v>234</v>
      </c>
    </row>
    <row r="53" spans="1:20" ht="100.8" x14ac:dyDescent="0.3">
      <c r="A53" s="147"/>
      <c r="B53" s="129"/>
      <c r="C53" s="125"/>
      <c r="D53" s="172"/>
      <c r="E53" s="125"/>
      <c r="F53" s="125"/>
      <c r="G53" s="125"/>
      <c r="H53" s="5" t="s">
        <v>30</v>
      </c>
      <c r="I53" s="3" t="s">
        <v>31</v>
      </c>
      <c r="J53" s="134"/>
      <c r="K53" s="139"/>
      <c r="L53" s="41" t="s">
        <v>183</v>
      </c>
      <c r="M53" s="40">
        <v>0</v>
      </c>
      <c r="N53" s="40">
        <v>2021</v>
      </c>
      <c r="O53" s="40" t="s">
        <v>27</v>
      </c>
      <c r="P53" s="114">
        <f>P51</f>
        <v>177130</v>
      </c>
      <c r="Q53" s="45" t="s">
        <v>149</v>
      </c>
      <c r="R53" s="82" t="s">
        <v>46</v>
      </c>
      <c r="S53" s="118" t="s">
        <v>241</v>
      </c>
      <c r="T53" s="120" t="s">
        <v>234</v>
      </c>
    </row>
    <row r="54" spans="1:20" ht="101.4" thickBot="1" x14ac:dyDescent="0.35">
      <c r="A54" s="148"/>
      <c r="B54" s="141"/>
      <c r="C54" s="140"/>
      <c r="D54" s="181"/>
      <c r="E54" s="140"/>
      <c r="F54" s="140"/>
      <c r="G54" s="140"/>
      <c r="H54" s="47" t="s">
        <v>34</v>
      </c>
      <c r="I54" s="91" t="s">
        <v>43</v>
      </c>
      <c r="J54" s="143"/>
      <c r="K54" s="142"/>
      <c r="L54" s="54" t="s">
        <v>189</v>
      </c>
      <c r="M54" s="47">
        <v>41.7</v>
      </c>
      <c r="N54" s="46">
        <v>2020</v>
      </c>
      <c r="O54" s="46" t="s">
        <v>27</v>
      </c>
      <c r="P54" s="116">
        <v>84</v>
      </c>
      <c r="Q54" s="46" t="s">
        <v>149</v>
      </c>
      <c r="R54" s="83" t="s">
        <v>47</v>
      </c>
      <c r="S54" s="119" t="s">
        <v>239</v>
      </c>
      <c r="T54" s="121" t="s">
        <v>234</v>
      </c>
    </row>
    <row r="55" spans="1:20" ht="129.6" x14ac:dyDescent="0.3">
      <c r="A55" s="168" t="s">
        <v>230</v>
      </c>
      <c r="B55" s="150">
        <f>F55</f>
        <v>34771392.631578945</v>
      </c>
      <c r="C55" s="149">
        <v>33032823</v>
      </c>
      <c r="D55" s="158" t="s">
        <v>48</v>
      </c>
      <c r="E55" s="149">
        <f>C55*5/95</f>
        <v>1738569.6315789474</v>
      </c>
      <c r="F55" s="149">
        <f>C55+E55</f>
        <v>34771392.631578945</v>
      </c>
      <c r="G55" s="149">
        <f>C55+E55</f>
        <v>34771392.631578945</v>
      </c>
      <c r="H55" s="55" t="s">
        <v>23</v>
      </c>
      <c r="I55" s="52" t="s">
        <v>24</v>
      </c>
      <c r="J55" s="144" t="s">
        <v>36</v>
      </c>
      <c r="K55" s="138" t="s">
        <v>26</v>
      </c>
      <c r="L55" s="52" t="s">
        <v>176</v>
      </c>
      <c r="M55" s="55">
        <v>0</v>
      </c>
      <c r="N55" s="55" t="s">
        <v>27</v>
      </c>
      <c r="O55" s="55">
        <v>0</v>
      </c>
      <c r="P55" s="37">
        <v>28575</v>
      </c>
      <c r="Q55" s="75" t="s">
        <v>149</v>
      </c>
      <c r="R55" s="86" t="s">
        <v>175</v>
      </c>
      <c r="S55" s="107"/>
      <c r="T55" s="98"/>
    </row>
    <row r="56" spans="1:20" ht="87" thickBot="1" x14ac:dyDescent="0.35">
      <c r="A56" s="174"/>
      <c r="B56" s="141"/>
      <c r="C56" s="140"/>
      <c r="D56" s="159"/>
      <c r="E56" s="140"/>
      <c r="F56" s="140"/>
      <c r="G56" s="140"/>
      <c r="H56" s="46" t="s">
        <v>30</v>
      </c>
      <c r="I56" s="54" t="s">
        <v>31</v>
      </c>
      <c r="J56" s="143"/>
      <c r="K56" s="142"/>
      <c r="L56" s="54" t="s">
        <v>183</v>
      </c>
      <c r="M56" s="46">
        <v>0</v>
      </c>
      <c r="N56" s="46">
        <v>2021</v>
      </c>
      <c r="O56" s="46">
        <v>0</v>
      </c>
      <c r="P56" s="59">
        <v>22860</v>
      </c>
      <c r="Q56" s="74" t="s">
        <v>149</v>
      </c>
      <c r="R56" s="83" t="s">
        <v>49</v>
      </c>
      <c r="S56" s="105"/>
      <c r="T56" s="106"/>
    </row>
    <row r="57" spans="1:20" ht="144" x14ac:dyDescent="0.3">
      <c r="A57" s="168" t="s">
        <v>231</v>
      </c>
      <c r="B57" s="150">
        <f>F57</f>
        <v>7006470</v>
      </c>
      <c r="C57" s="149">
        <v>4203882</v>
      </c>
      <c r="D57" s="171" t="s">
        <v>50</v>
      </c>
      <c r="E57" s="149">
        <f>C57*40/60</f>
        <v>2802588</v>
      </c>
      <c r="F57" s="149">
        <f>C57+E57</f>
        <v>7006470</v>
      </c>
      <c r="G57" s="149">
        <f>C57+E57</f>
        <v>7006470</v>
      </c>
      <c r="H57" s="55" t="s">
        <v>28</v>
      </c>
      <c r="I57" s="52" t="s">
        <v>51</v>
      </c>
      <c r="J57" s="144" t="s">
        <v>25</v>
      </c>
      <c r="K57" s="138" t="s">
        <v>26</v>
      </c>
      <c r="L57" s="52" t="s">
        <v>179</v>
      </c>
      <c r="M57" s="55">
        <v>0</v>
      </c>
      <c r="N57" s="55" t="s">
        <v>27</v>
      </c>
      <c r="O57" s="55">
        <v>0</v>
      </c>
      <c r="P57" s="37">
        <v>1</v>
      </c>
      <c r="Q57" s="75" t="s">
        <v>149</v>
      </c>
      <c r="R57" s="86" t="s">
        <v>52</v>
      </c>
      <c r="S57" s="107"/>
      <c r="T57" s="98"/>
    </row>
    <row r="58" spans="1:20" ht="316.8" x14ac:dyDescent="0.3">
      <c r="A58" s="169"/>
      <c r="B58" s="129"/>
      <c r="C58" s="125"/>
      <c r="D58" s="172"/>
      <c r="E58" s="125"/>
      <c r="F58" s="125"/>
      <c r="G58" s="125"/>
      <c r="H58" s="21" t="s">
        <v>34</v>
      </c>
      <c r="I58" s="41" t="s">
        <v>53</v>
      </c>
      <c r="J58" s="134"/>
      <c r="K58" s="139"/>
      <c r="L58" s="41" t="s">
        <v>189</v>
      </c>
      <c r="M58" s="40">
        <v>0</v>
      </c>
      <c r="N58" s="5">
        <v>2021</v>
      </c>
      <c r="O58" s="40" t="s">
        <v>27</v>
      </c>
      <c r="P58" s="5">
        <v>70</v>
      </c>
      <c r="Q58" s="40" t="s">
        <v>149</v>
      </c>
      <c r="R58" s="82" t="s">
        <v>54</v>
      </c>
      <c r="S58" s="89"/>
      <c r="T58" s="92"/>
    </row>
    <row r="59" spans="1:20" ht="115.2" x14ac:dyDescent="0.3">
      <c r="A59" s="169"/>
      <c r="B59" s="129">
        <f>F59</f>
        <v>5918115.7894736845</v>
      </c>
      <c r="C59" s="125">
        <v>5622210</v>
      </c>
      <c r="D59" s="172"/>
      <c r="E59" s="125">
        <f>C59*5/95</f>
        <v>295905.78947368421</v>
      </c>
      <c r="F59" s="125">
        <f>C59+E59</f>
        <v>5918115.7894736845</v>
      </c>
      <c r="G59" s="125">
        <f>C59+E59</f>
        <v>5918115.7894736845</v>
      </c>
      <c r="H59" s="40" t="s">
        <v>28</v>
      </c>
      <c r="I59" s="41" t="s">
        <v>51</v>
      </c>
      <c r="J59" s="134" t="s">
        <v>36</v>
      </c>
      <c r="K59" s="139" t="s">
        <v>26</v>
      </c>
      <c r="L59" s="41" t="s">
        <v>179</v>
      </c>
      <c r="M59" s="40">
        <v>0</v>
      </c>
      <c r="N59" s="40" t="s">
        <v>27</v>
      </c>
      <c r="O59" s="40">
        <v>0</v>
      </c>
      <c r="P59" s="38">
        <v>2</v>
      </c>
      <c r="Q59" s="45" t="s">
        <v>149</v>
      </c>
      <c r="R59" s="82" t="s">
        <v>55</v>
      </c>
      <c r="S59" s="89"/>
      <c r="T59" s="92"/>
    </row>
    <row r="60" spans="1:20" ht="317.39999999999998" thickBot="1" x14ac:dyDescent="0.35">
      <c r="A60" s="170"/>
      <c r="B60" s="153"/>
      <c r="C60" s="154"/>
      <c r="D60" s="173"/>
      <c r="E60" s="154"/>
      <c r="F60" s="154"/>
      <c r="G60" s="154"/>
      <c r="H60" s="22" t="s">
        <v>34</v>
      </c>
      <c r="I60" s="57" t="s">
        <v>56</v>
      </c>
      <c r="J60" s="152"/>
      <c r="K60" s="151"/>
      <c r="L60" s="57" t="s">
        <v>189</v>
      </c>
      <c r="M60" s="56">
        <v>0</v>
      </c>
      <c r="N60" s="39">
        <v>2021</v>
      </c>
      <c r="O60" s="56" t="s">
        <v>27</v>
      </c>
      <c r="P60" s="39">
        <v>70</v>
      </c>
      <c r="Q60" s="56" t="s">
        <v>149</v>
      </c>
      <c r="R60" s="87" t="s">
        <v>57</v>
      </c>
      <c r="S60" s="108"/>
      <c r="T60" s="106"/>
    </row>
    <row r="61" spans="1:20" x14ac:dyDescent="0.3">
      <c r="B61" s="2" t="s">
        <v>58</v>
      </c>
      <c r="C61" s="34">
        <f>C5+C10+C14+C27+C32+C43+C47+C57</f>
        <v>17034303</v>
      </c>
      <c r="D61" s="34"/>
      <c r="E61" s="34">
        <f>E5+E10+E27+E32+E43+E47+E57</f>
        <v>10689535.333333334</v>
      </c>
      <c r="F61" s="34">
        <f>F5+F10+F27+F32+F43+F47+F57</f>
        <v>26723838.333333336</v>
      </c>
      <c r="G61" s="34">
        <f>G7+G10+G29+G32+G43+G47+G57</f>
        <v>26723838.333333336</v>
      </c>
      <c r="M61" s="2">
        <f>SUM(M7:M60)</f>
        <v>111.9</v>
      </c>
      <c r="P61" s="34">
        <f>SUM(P5:P60)</f>
        <v>1090542.3999999999</v>
      </c>
    </row>
    <row r="62" spans="1:20" x14ac:dyDescent="0.3">
      <c r="B62" s="2" t="s">
        <v>59</v>
      </c>
      <c r="C62" s="50">
        <f>C16+C21+C35+C40+C45+C51+C55+C59</f>
        <v>136866667</v>
      </c>
      <c r="D62" s="34"/>
      <c r="E62" s="34">
        <f>E16+E21+E35+E40+E45+E51+E55+E59</f>
        <v>7203508.7894736845</v>
      </c>
      <c r="F62" s="34">
        <f>F16+F21+F35+F40+F45+F51+F55+F59</f>
        <v>144070175.78947368</v>
      </c>
      <c r="G62" s="34">
        <f>G18+G21+G37+G40+G45+G51+G55+G59</f>
        <v>144070175.78947368</v>
      </c>
    </row>
    <row r="66" spans="1:9" ht="28.8" x14ac:dyDescent="0.3">
      <c r="A66" s="42" t="s">
        <v>60</v>
      </c>
      <c r="B66" s="42" t="s">
        <v>61</v>
      </c>
      <c r="C66" s="42" t="s">
        <v>62</v>
      </c>
      <c r="D66" s="42" t="s">
        <v>63</v>
      </c>
      <c r="E66" s="42" t="s">
        <v>7</v>
      </c>
      <c r="F66" s="42" t="s">
        <v>8</v>
      </c>
      <c r="G66" s="42" t="s">
        <v>64</v>
      </c>
      <c r="H66" s="42" t="s">
        <v>65</v>
      </c>
      <c r="I66" s="42" t="s">
        <v>12</v>
      </c>
    </row>
    <row r="67" spans="1:9" ht="140.25" customHeight="1" x14ac:dyDescent="0.3">
      <c r="A67" s="53" t="str">
        <f>H5</f>
        <v>RCO74</v>
      </c>
      <c r="B67" s="53" t="str">
        <f>I5</f>
        <v>Population covered by projects in the framework of strategies for integrated territorial development (gyventojai, kuriems taikomi projektai, vykdomi pagal integruotas teritorinio vystymo programas)</v>
      </c>
      <c r="C67" s="53" t="str">
        <f>L5</f>
        <v xml:space="preserve"> Persons</v>
      </c>
      <c r="D67" s="53">
        <v>0</v>
      </c>
      <c r="E67" s="67" t="s">
        <v>25</v>
      </c>
      <c r="F67" s="67" t="s">
        <v>26</v>
      </c>
      <c r="G67" s="53" t="s">
        <v>27</v>
      </c>
      <c r="H67" s="69">
        <f>O5</f>
        <v>0</v>
      </c>
      <c r="I67" s="69">
        <f>P5</f>
        <v>204025</v>
      </c>
    </row>
    <row r="68" spans="1:9" ht="129" customHeight="1" x14ac:dyDescent="0.3">
      <c r="A68" s="53" t="str">
        <f>H6</f>
        <v>RCO75</v>
      </c>
      <c r="B68" s="53" t="str">
        <f>I6</f>
        <v>Strategies for integrated territorial development (integruotos teritorinio vystymo strategijos, kurioms suteikta parama)</v>
      </c>
      <c r="C68" s="53" t="str">
        <f>L6</f>
        <v>contributions to strategies</v>
      </c>
      <c r="D68" s="53">
        <v>0</v>
      </c>
      <c r="E68" s="67" t="s">
        <v>25</v>
      </c>
      <c r="F68" s="67" t="s">
        <v>26</v>
      </c>
      <c r="G68" s="53" t="s">
        <v>27</v>
      </c>
      <c r="H68" s="69">
        <f>O6</f>
        <v>0</v>
      </c>
      <c r="I68" s="69">
        <f>P6</f>
        <v>1</v>
      </c>
    </row>
    <row r="69" spans="1:9" ht="155.25" customHeight="1" x14ac:dyDescent="0.3">
      <c r="A69" s="53" t="str">
        <f>H16</f>
        <v>RCO74</v>
      </c>
      <c r="B69" s="53" t="str">
        <f>I16</f>
        <v>Population covered by projects in the framework of strategies for integrated territorial development (gyventojai, kuriems taikomi projektai, vykdomi pagal integruotas teritorinio vystymo programas)</v>
      </c>
      <c r="C69" s="53" t="str">
        <f>L16</f>
        <v xml:space="preserve"> Persons</v>
      </c>
      <c r="D69" s="53">
        <v>0</v>
      </c>
      <c r="E69" s="68" t="s">
        <v>36</v>
      </c>
      <c r="F69" s="67" t="s">
        <v>26</v>
      </c>
      <c r="G69" s="53" t="s">
        <v>27</v>
      </c>
      <c r="H69" s="69">
        <f>O16</f>
        <v>0</v>
      </c>
      <c r="I69" s="69">
        <f>P16</f>
        <v>189906</v>
      </c>
    </row>
    <row r="70" spans="1:9" ht="110.25" customHeight="1" x14ac:dyDescent="0.3">
      <c r="A70" s="53" t="str">
        <f>H17</f>
        <v>RCO75</v>
      </c>
      <c r="B70" s="53" t="str">
        <f>I17</f>
        <v>Strategies for integrated territorial development (integruotos teritorinio vystymo strategijos, kurioms suteikta parama)</v>
      </c>
      <c r="C70" s="53" t="str">
        <f>L17</f>
        <v>contributions to strategies</v>
      </c>
      <c r="D70" s="53">
        <v>0</v>
      </c>
      <c r="E70" s="68" t="s">
        <v>36</v>
      </c>
      <c r="F70" s="67" t="s">
        <v>26</v>
      </c>
      <c r="G70" s="53" t="s">
        <v>27</v>
      </c>
      <c r="H70" s="69">
        <f>O17</f>
        <v>0</v>
      </c>
      <c r="I70" s="69">
        <f>P17</f>
        <v>2</v>
      </c>
    </row>
    <row r="71" spans="1:9" ht="115.5" customHeight="1" x14ac:dyDescent="0.3">
      <c r="A71" s="28" t="str">
        <f>H7</f>
        <v>RC066</v>
      </c>
      <c r="B71" s="41" t="str">
        <f>I7</f>
        <v>Classroom capacity of new or modernised childcare facilities
(naujos arba modernizuotos vaikų priežiūros infrastruktūros mokymo klasių talpumas)</v>
      </c>
      <c r="C71" s="41" t="str">
        <f>L7</f>
        <v>persons
(asmenys)</v>
      </c>
      <c r="D71" s="21">
        <v>0</v>
      </c>
      <c r="E71" s="21" t="s">
        <v>25</v>
      </c>
      <c r="F71" s="21" t="s">
        <v>26</v>
      </c>
      <c r="G71" s="21" t="s">
        <v>27</v>
      </c>
      <c r="H71" s="35">
        <v>0</v>
      </c>
      <c r="I71" s="35">
        <f>P7</f>
        <v>1570</v>
      </c>
    </row>
    <row r="72" spans="1:9" ht="114.75" customHeight="1" x14ac:dyDescent="0.3">
      <c r="A72" s="28" t="str">
        <f>H18</f>
        <v>RC066</v>
      </c>
      <c r="B72" s="41" t="str">
        <f>I18</f>
        <v xml:space="preserve">Classroom capacity of new or modernised childcare facilities
(naujos arba modernizuotos vaikų priežiūros infrastruktūros mokymo klasių talpumas)
</v>
      </c>
      <c r="C72" s="41" t="str">
        <f>L18</f>
        <v>persons
(asmenys)</v>
      </c>
      <c r="D72" s="21">
        <v>0</v>
      </c>
      <c r="E72" s="44" t="s">
        <v>36</v>
      </c>
      <c r="F72" s="21" t="s">
        <v>26</v>
      </c>
      <c r="G72" s="21" t="s">
        <v>27</v>
      </c>
      <c r="H72" s="35">
        <v>0</v>
      </c>
      <c r="I72" s="35">
        <f>P18</f>
        <v>10800</v>
      </c>
    </row>
    <row r="73" spans="1:9" ht="86.4" x14ac:dyDescent="0.3">
      <c r="A73" s="28" t="str">
        <f>H29</f>
        <v>RC067</v>
      </c>
      <c r="B73" s="41" t="str">
        <f>I29</f>
        <v>Classroom capacity of new or modernised education facilities (naujos arba modernizuotos švietimo infrastruktūros mokymo klasių talpumas)</v>
      </c>
      <c r="C73" s="41" t="str">
        <f>L29</f>
        <v>persons
(asmenys)</v>
      </c>
      <c r="D73" s="21">
        <v>0</v>
      </c>
      <c r="E73" s="21" t="s">
        <v>25</v>
      </c>
      <c r="F73" s="21" t="s">
        <v>26</v>
      </c>
      <c r="G73" s="21" t="s">
        <v>27</v>
      </c>
      <c r="H73" s="35">
        <v>0</v>
      </c>
      <c r="I73" s="109">
        <f>P10+P29+P32+P47</f>
        <v>86755</v>
      </c>
    </row>
    <row r="74" spans="1:9" ht="86.4" x14ac:dyDescent="0.3">
      <c r="A74" s="28" t="str">
        <f>H37</f>
        <v>RC067</v>
      </c>
      <c r="B74" s="41" t="str">
        <f>I37</f>
        <v>Classroom capacity of new or modernised education facilities (naujos arba modernizuotos švietimo infrastruktūros mokymo klasių talpumas)</v>
      </c>
      <c r="C74" s="41" t="str">
        <f>L21</f>
        <v>persons
(asmenys)</v>
      </c>
      <c r="D74" s="21">
        <v>0</v>
      </c>
      <c r="E74" s="44" t="s">
        <v>36</v>
      </c>
      <c r="F74" s="21" t="s">
        <v>26</v>
      </c>
      <c r="G74" s="21" t="s">
        <v>27</v>
      </c>
      <c r="H74" s="35">
        <v>0</v>
      </c>
      <c r="I74" s="109">
        <f>P21+P37+P40+P51+P55</f>
        <v>251595</v>
      </c>
    </row>
    <row r="75" spans="1:9" ht="122.25" customHeight="1" x14ac:dyDescent="0.3">
      <c r="A75" s="40" t="str">
        <f>H9</f>
        <v>RCR70</v>
      </c>
      <c r="B75" s="41" t="str">
        <f>I9</f>
        <v>Annual users of new or modernised childcare facilities
(naujos arba modernizuotos vaikų priežiūros infrastruktūros naudotojų skaičius per metus)</v>
      </c>
      <c r="C75" s="41" t="str">
        <f>L9</f>
        <v>users/year
(naudotojų per metus)</v>
      </c>
      <c r="D75" s="21">
        <v>0</v>
      </c>
      <c r="E75" s="21" t="s">
        <v>25</v>
      </c>
      <c r="F75" s="21" t="s">
        <v>26</v>
      </c>
      <c r="G75" s="21">
        <v>2021</v>
      </c>
      <c r="H75" s="21" t="s">
        <v>27</v>
      </c>
      <c r="I75" s="35">
        <f>P9</f>
        <v>1335</v>
      </c>
    </row>
    <row r="76" spans="1:9" ht="118.5" customHeight="1" x14ac:dyDescent="0.3">
      <c r="A76" s="40" t="str">
        <f>H20</f>
        <v>RCR70</v>
      </c>
      <c r="B76" s="41" t="str">
        <f>I20</f>
        <v>Annual users of new or modernised childcare facilities
(naujos arba modernizuotos vaikų priežiūros infrastruktūros naudotojų skaičius per metus)</v>
      </c>
      <c r="C76" s="41" t="str">
        <f>L20</f>
        <v>users/year
(naudotojų per metus)</v>
      </c>
      <c r="D76" s="21">
        <v>0</v>
      </c>
      <c r="E76" s="44" t="s">
        <v>36</v>
      </c>
      <c r="F76" s="21" t="s">
        <v>26</v>
      </c>
      <c r="G76" s="21">
        <v>2021</v>
      </c>
      <c r="H76" s="21" t="s">
        <v>27</v>
      </c>
      <c r="I76" s="35">
        <f>P20</f>
        <v>8640</v>
      </c>
    </row>
    <row r="77" spans="1:9" ht="86.4" x14ac:dyDescent="0.3">
      <c r="A77" s="40" t="str">
        <f>H12</f>
        <v>RCR71</v>
      </c>
      <c r="B77" s="41" t="str">
        <f>I12</f>
        <v>Annual users of new or modernised education facilities (naujos arba modernizuotos švietimo infrastruktūros naudotojų skaičius per metus)</v>
      </c>
      <c r="C77" s="41" t="str">
        <f>L12</f>
        <v>users/year
(naudotojų per metus)</v>
      </c>
      <c r="D77" s="21">
        <v>0</v>
      </c>
      <c r="E77" s="21" t="s">
        <v>25</v>
      </c>
      <c r="F77" s="21" t="s">
        <v>26</v>
      </c>
      <c r="G77" s="21">
        <v>2021</v>
      </c>
      <c r="H77" s="21" t="s">
        <v>27</v>
      </c>
      <c r="I77" s="109">
        <f>P12+P30+P33+P44+P49</f>
        <v>86130</v>
      </c>
    </row>
    <row r="78" spans="1:9" ht="86.4" x14ac:dyDescent="0.3">
      <c r="A78" s="40" t="s">
        <v>30</v>
      </c>
      <c r="B78" s="41" t="s">
        <v>31</v>
      </c>
      <c r="C78" s="41" t="str">
        <f>L23</f>
        <v>users/year
(naudotojų per metus)</v>
      </c>
      <c r="D78" s="21">
        <v>0</v>
      </c>
      <c r="E78" s="44" t="s">
        <v>36</v>
      </c>
      <c r="F78" s="21" t="s">
        <v>26</v>
      </c>
      <c r="G78" s="21">
        <v>2021</v>
      </c>
      <c r="H78" s="21" t="s">
        <v>27</v>
      </c>
      <c r="I78" s="109">
        <f>P23+P38+P41+P46+P53+P56</f>
        <v>237750</v>
      </c>
    </row>
    <row r="79" spans="1:9" ht="51.75" customHeight="1" x14ac:dyDescent="0.3">
      <c r="A79" s="40" t="str">
        <f>H14</f>
        <v>Specific output</v>
      </c>
      <c r="B79" s="41" t="str">
        <f>I14</f>
        <v>Target vehicles (Tikslinės transporto priemonės)</v>
      </c>
      <c r="C79" s="41" t="str">
        <f>L14</f>
        <v>number
(skaičius)</v>
      </c>
      <c r="D79" s="40">
        <v>0</v>
      </c>
      <c r="E79" s="40" t="s">
        <v>25</v>
      </c>
      <c r="F79" s="40" t="s">
        <v>26</v>
      </c>
      <c r="G79" s="40" t="s">
        <v>27</v>
      </c>
      <c r="H79" s="51">
        <f>O14</f>
        <v>0</v>
      </c>
      <c r="I79" s="51">
        <f>P14</f>
        <v>30</v>
      </c>
    </row>
    <row r="80" spans="1:9" ht="62.25" customHeight="1" x14ac:dyDescent="0.3">
      <c r="A80" s="40" t="str">
        <f>H25</f>
        <v>Specific output</v>
      </c>
      <c r="B80" s="41" t="str">
        <f>I25</f>
        <v>Target vehicles (Tikslinės transporto priemonės)</v>
      </c>
      <c r="C80" s="41" t="str">
        <f>L25</f>
        <v>number
(skaičius)</v>
      </c>
      <c r="D80" s="40">
        <v>0</v>
      </c>
      <c r="E80" s="41" t="s">
        <v>36</v>
      </c>
      <c r="F80" s="40" t="s">
        <v>26</v>
      </c>
      <c r="G80" s="40" t="s">
        <v>27</v>
      </c>
      <c r="H80" s="40">
        <f>O25</f>
        <v>0</v>
      </c>
      <c r="I80" s="51">
        <f>P25</f>
        <v>122</v>
      </c>
    </row>
    <row r="81" spans="1:9" ht="57.6" x14ac:dyDescent="0.3">
      <c r="A81" s="41" t="str">
        <f>H8</f>
        <v>Specific output</v>
      </c>
      <c r="B81" s="41" t="str">
        <f>I8</f>
        <v>Number of new pre-elementary education places (Sukurtų naujų ikimokyklinio ugdymo vietų skaičius)</v>
      </c>
      <c r="C81" s="41" t="str">
        <f>L8</f>
        <v>number
(skaičius)</v>
      </c>
      <c r="D81" s="21">
        <v>0</v>
      </c>
      <c r="E81" s="21" t="s">
        <v>25</v>
      </c>
      <c r="F81" s="21" t="s">
        <v>26</v>
      </c>
      <c r="G81" s="21" t="s">
        <v>27</v>
      </c>
      <c r="H81" s="21">
        <f>O42</f>
        <v>0</v>
      </c>
      <c r="I81" s="35">
        <f>P8</f>
        <v>390</v>
      </c>
    </row>
    <row r="82" spans="1:9" ht="57.6" x14ac:dyDescent="0.3">
      <c r="A82" s="41" t="str">
        <f>H19</f>
        <v>Specific output</v>
      </c>
      <c r="B82" s="41" t="str">
        <f>I19</f>
        <v>Number of new pre-elementary education places (Sukurtų naujų ikimokyklinio ugdymo vietų skaičius)</v>
      </c>
      <c r="C82" s="41" t="str">
        <f>L19</f>
        <v>number
(skaičius)</v>
      </c>
      <c r="D82" s="21">
        <v>0</v>
      </c>
      <c r="E82" s="44" t="s">
        <v>36</v>
      </c>
      <c r="F82" s="21" t="s">
        <v>26</v>
      </c>
      <c r="G82" s="21" t="s">
        <v>27</v>
      </c>
      <c r="H82" s="21">
        <f>O48</f>
        <v>0</v>
      </c>
      <c r="I82" s="35">
        <f>P19</f>
        <v>1620</v>
      </c>
    </row>
    <row r="83" spans="1:9" ht="129.6" x14ac:dyDescent="0.3">
      <c r="A83" s="40" t="str">
        <f>H11</f>
        <v>Specific output</v>
      </c>
      <c r="B83" s="41" t="str">
        <f>I11</f>
        <v>Schools with implemented universal design and other engineering tools by adapting environment to disable people (Mokyklos, kuriose buvo įdiegtos universalaus dizaino ir kitos inžinerinės priemonės pritaikant aplinką asmenims turintiems negalią)</v>
      </c>
      <c r="C83" s="41" t="str">
        <f>L11</f>
        <v>number
(skaičius)</v>
      </c>
      <c r="D83" s="21">
        <v>0</v>
      </c>
      <c r="E83" s="21" t="s">
        <v>25</v>
      </c>
      <c r="F83" s="21" t="s">
        <v>26</v>
      </c>
      <c r="G83" s="21" t="s">
        <v>27</v>
      </c>
      <c r="H83" s="21">
        <f>O43</f>
        <v>0</v>
      </c>
      <c r="I83" s="35">
        <f>P11</f>
        <v>4</v>
      </c>
    </row>
    <row r="84" spans="1:9" ht="129.6" x14ac:dyDescent="0.3">
      <c r="A84" s="40" t="str">
        <f>H22</f>
        <v>Specific output</v>
      </c>
      <c r="B84" s="41" t="str">
        <f>I22</f>
        <v>Schools with implemented universal design and other engineering tools by adapting environment to disable people (Mokyklos, kuriose buvo įdiegtos universalaus dizaino ir kitos inžinerinės priemonės pritaikant aplinką asmenims turintiems negalią)</v>
      </c>
      <c r="C84" s="41" t="str">
        <f>L22</f>
        <v>number
(skaičius)</v>
      </c>
      <c r="D84" s="21">
        <v>0</v>
      </c>
      <c r="E84" s="44" t="s">
        <v>36</v>
      </c>
      <c r="F84" s="21" t="s">
        <v>26</v>
      </c>
      <c r="G84" s="21" t="s">
        <v>27</v>
      </c>
      <c r="H84" s="21">
        <v>0</v>
      </c>
      <c r="I84" s="35">
        <f>P22</f>
        <v>50</v>
      </c>
    </row>
    <row r="85" spans="1:9" ht="57.6" x14ac:dyDescent="0.3">
      <c r="A85" s="40" t="str">
        <f>H43</f>
        <v>Specific output</v>
      </c>
      <c r="B85" s="41" t="str">
        <f>I43</f>
        <v>Developed regional centers of educational support  (Išvystyti regioniniai švietimo pagalbos centrai)</v>
      </c>
      <c r="C85" s="41" t="str">
        <f>L43</f>
        <v>number
(skaičius)</v>
      </c>
      <c r="D85" s="21">
        <v>0</v>
      </c>
      <c r="E85" s="21" t="s">
        <v>25</v>
      </c>
      <c r="F85" s="21" t="s">
        <v>26</v>
      </c>
      <c r="G85" s="21" t="s">
        <v>27</v>
      </c>
      <c r="H85" s="21">
        <v>0</v>
      </c>
      <c r="I85" s="35">
        <f>P43</f>
        <v>1</v>
      </c>
    </row>
    <row r="86" spans="1:9" ht="57.6" x14ac:dyDescent="0.3">
      <c r="A86" s="40" t="str">
        <f>H45</f>
        <v>Specific output</v>
      </c>
      <c r="B86" s="41" t="str">
        <f>I45</f>
        <v>Developed regional centers of educational support  (Išvystyti regioniniai švietimo pagalbos centrai)</v>
      </c>
      <c r="C86" s="41" t="str">
        <f>L45</f>
        <v>number
(skaičius)</v>
      </c>
      <c r="D86" s="21">
        <v>0</v>
      </c>
      <c r="E86" s="44" t="s">
        <v>36</v>
      </c>
      <c r="F86" s="21" t="s">
        <v>26</v>
      </c>
      <c r="G86" s="21" t="s">
        <v>27</v>
      </c>
      <c r="H86" s="21">
        <v>0</v>
      </c>
      <c r="I86" s="35">
        <f>P45</f>
        <v>7</v>
      </c>
    </row>
    <row r="87" spans="1:9" ht="86.4" x14ac:dyDescent="0.3">
      <c r="A87" s="40" t="str">
        <f>H48</f>
        <v>Specific output</v>
      </c>
      <c r="B87" s="41" t="str">
        <f>I48</f>
        <v>Schools of general education with equipped labarotories of life sciences (Bendrojo ugdymo mokyklos, kuriose įrengtos gamtos mokslų laboratorijos)</v>
      </c>
      <c r="C87" s="41" t="str">
        <f>L48</f>
        <v>number
(skaičius)</v>
      </c>
      <c r="D87" s="21">
        <v>0</v>
      </c>
      <c r="E87" s="21" t="s">
        <v>25</v>
      </c>
      <c r="F87" s="21" t="s">
        <v>26</v>
      </c>
      <c r="G87" s="21" t="s">
        <v>27</v>
      </c>
      <c r="H87" s="21">
        <v>0</v>
      </c>
      <c r="I87" s="109">
        <f>P48</f>
        <v>128</v>
      </c>
    </row>
    <row r="88" spans="1:9" ht="86.4" x14ac:dyDescent="0.3">
      <c r="A88" s="40" t="str">
        <f>H52</f>
        <v>Specific output</v>
      </c>
      <c r="B88" s="41" t="str">
        <f>I52</f>
        <v>Schools of general education with equipped labarotories of life sciences (Bendrojo ugdymo mokyklos, kuriose įrengtos gamtos mokslų laboratorijos)</v>
      </c>
      <c r="C88" s="41" t="str">
        <f>L52</f>
        <v>number
(skaičius)</v>
      </c>
      <c r="D88" s="21">
        <v>0</v>
      </c>
      <c r="E88" s="44" t="s">
        <v>36</v>
      </c>
      <c r="F88" s="21" t="s">
        <v>26</v>
      </c>
      <c r="G88" s="21" t="s">
        <v>27</v>
      </c>
      <c r="H88" s="21">
        <v>0</v>
      </c>
      <c r="I88" s="109">
        <f>P52</f>
        <v>342</v>
      </c>
    </row>
    <row r="89" spans="1:9" ht="144" x14ac:dyDescent="0.3">
      <c r="A89" s="40" t="str">
        <f>H57</f>
        <v>Specific output</v>
      </c>
      <c r="B89" s="49" t="str">
        <f>I57</f>
        <v>Institutions of higher education that are center of preparation of educators or parts of these centers with created or adapted infrastructure (Aukštosios mokyklos, esančios pedagogų rengimo kompetencijų centru ar jo dalimi, kuriose sukurta / pritaikyta infrastruktūra)</v>
      </c>
      <c r="C89" s="41" t="str">
        <f>L57</f>
        <v>number
(skaičius)</v>
      </c>
      <c r="D89" s="21">
        <v>0</v>
      </c>
      <c r="E89" s="21" t="s">
        <v>25</v>
      </c>
      <c r="F89" s="21" t="s">
        <v>26</v>
      </c>
      <c r="G89" s="21" t="s">
        <v>27</v>
      </c>
      <c r="H89" s="21">
        <v>0</v>
      </c>
      <c r="I89" s="35">
        <f>P57</f>
        <v>1</v>
      </c>
    </row>
    <row r="90" spans="1:9" ht="144" x14ac:dyDescent="0.3">
      <c r="A90" s="40" t="str">
        <f>H59</f>
        <v>Specific output</v>
      </c>
      <c r="B90" s="49" t="str">
        <f>I59</f>
        <v>Institutions of higher education that are center of preparation of educators or parts of these centers with created or adapted infrastructure (Aukštosios mokyklos, esančios pedagogų rengimo kompetencijų centru ar jo dalimi, kuriose sukurta / pritaikyta infrastruktūra)</v>
      </c>
      <c r="C90" s="41" t="str">
        <f>L59</f>
        <v>number
(skaičius)</v>
      </c>
      <c r="D90" s="21">
        <v>0</v>
      </c>
      <c r="E90" s="44" t="s">
        <v>36</v>
      </c>
      <c r="F90" s="21" t="s">
        <v>26</v>
      </c>
      <c r="G90" s="21" t="s">
        <v>27</v>
      </c>
      <c r="H90" s="21">
        <v>0</v>
      </c>
      <c r="I90" s="35">
        <f>P59</f>
        <v>2</v>
      </c>
    </row>
    <row r="91" spans="1:9" ht="158.25" customHeight="1" x14ac:dyDescent="0.3">
      <c r="A91" s="40" t="str">
        <f>H15</f>
        <v>Specific result</v>
      </c>
      <c r="B91" s="49" t="str">
        <f>I15</f>
        <v>Number of children who used transportation services in newly acquired vehicles per year (Vaikų, pasinaudojusių pavežėjimo paslaugomis naujai įsigytomis transporto priemonėmis, per metus skaičius)</v>
      </c>
      <c r="C91" s="41" t="str">
        <f>L15</f>
        <v>persons/year
(asmenų per metus)</v>
      </c>
      <c r="D91" s="40">
        <v>0</v>
      </c>
      <c r="E91" s="40" t="s">
        <v>25</v>
      </c>
      <c r="F91" s="40" t="s">
        <v>26</v>
      </c>
      <c r="G91" s="40">
        <v>2021</v>
      </c>
      <c r="H91" s="40" t="s">
        <v>27</v>
      </c>
      <c r="I91" s="51">
        <f>P15</f>
        <v>855</v>
      </c>
    </row>
    <row r="92" spans="1:9" ht="143.25" customHeight="1" x14ac:dyDescent="0.3">
      <c r="A92" s="40" t="str">
        <f>H26</f>
        <v>Specific result</v>
      </c>
      <c r="B92" s="49" t="str">
        <f>I26</f>
        <v>Number of children who used transportation services in newly acquired vehicles per year (Vaikų, pasinaudojusių pavežėjimo paslaugomis naujai įsigytomis transporto priemonėmis, per metus skaičius)</v>
      </c>
      <c r="C92" s="41" t="str">
        <f>L26</f>
        <v>persons/year
(asmenų per metus)</v>
      </c>
      <c r="D92" s="40">
        <v>0</v>
      </c>
      <c r="E92" s="41" t="s">
        <v>36</v>
      </c>
      <c r="F92" s="40" t="s">
        <v>26</v>
      </c>
      <c r="G92" s="40">
        <v>2021</v>
      </c>
      <c r="H92" s="40" t="s">
        <v>27</v>
      </c>
      <c r="I92" s="51">
        <f>P26</f>
        <v>3480</v>
      </c>
    </row>
    <row r="93" spans="1:9" ht="158.4" x14ac:dyDescent="0.3">
      <c r="A93" s="40" t="str">
        <f>H13</f>
        <v>Specific result</v>
      </c>
      <c r="B93" s="41" t="str">
        <f>I13</f>
        <v>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v>
      </c>
      <c r="C93" s="41" t="str">
        <f>L13</f>
        <v>percent
(procentai)</v>
      </c>
      <c r="D93" s="40">
        <f>M13</f>
        <v>14.1</v>
      </c>
      <c r="E93" s="21" t="s">
        <v>25</v>
      </c>
      <c r="F93" s="21" t="s">
        <v>26</v>
      </c>
      <c r="G93" s="40">
        <v>2021</v>
      </c>
      <c r="H93" s="40" t="s">
        <v>27</v>
      </c>
      <c r="I93" s="40">
        <f>P13</f>
        <v>15.6</v>
      </c>
    </row>
    <row r="94" spans="1:9" ht="158.4" x14ac:dyDescent="0.3">
      <c r="A94" s="40" t="str">
        <f>H24</f>
        <v>Specific result</v>
      </c>
      <c r="B94" s="41" t="str">
        <f>I24</f>
        <v>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v>
      </c>
      <c r="C94" s="41" t="str">
        <f>L24</f>
        <v>percent
(procentai)</v>
      </c>
      <c r="D94" s="40">
        <f>M24</f>
        <v>8.6</v>
      </c>
      <c r="E94" s="44" t="s">
        <v>36</v>
      </c>
      <c r="F94" s="21" t="s">
        <v>26</v>
      </c>
      <c r="G94" s="40">
        <v>2021</v>
      </c>
      <c r="H94" s="40" t="s">
        <v>27</v>
      </c>
      <c r="I94" s="40">
        <f>P24</f>
        <v>15.8</v>
      </c>
    </row>
    <row r="95" spans="1:9" ht="86.4" x14ac:dyDescent="0.3">
      <c r="A95" s="40" t="s">
        <v>34</v>
      </c>
      <c r="B95" s="41" t="s">
        <v>37</v>
      </c>
      <c r="C95" s="41" t="str">
        <f>L31</f>
        <v>persons/year
(asmenų per metus)</v>
      </c>
      <c r="D95" s="40">
        <v>0</v>
      </c>
      <c r="E95" s="41" t="s">
        <v>25</v>
      </c>
      <c r="F95" s="40" t="s">
        <v>26</v>
      </c>
      <c r="G95" s="40">
        <v>2021</v>
      </c>
      <c r="H95" s="40" t="s">
        <v>27</v>
      </c>
      <c r="I95" s="51">
        <f>P31+P34</f>
        <v>640</v>
      </c>
    </row>
    <row r="96" spans="1:9" ht="86.4" x14ac:dyDescent="0.3">
      <c r="A96" s="40" t="str">
        <f>H39</f>
        <v>Specific result</v>
      </c>
      <c r="B96" s="41" t="str">
        <f>I39</f>
        <v>Number of pupils, who use developed infrastructure of day-long learnin (Mokinių besinaudojančių sukurta visos dienos mokyklos infrastruktūra skaičius)</v>
      </c>
      <c r="C96" s="41" t="str">
        <f>L39</f>
        <v>persons/year
(asmenų per metus)</v>
      </c>
      <c r="D96" s="40">
        <v>0</v>
      </c>
      <c r="E96" s="41" t="s">
        <v>36</v>
      </c>
      <c r="F96" s="40" t="s">
        <v>26</v>
      </c>
      <c r="G96" s="40">
        <v>2021</v>
      </c>
      <c r="H96" s="40" t="s">
        <v>27</v>
      </c>
      <c r="I96" s="35">
        <f>P39+P42</f>
        <v>4040</v>
      </c>
    </row>
    <row r="97" spans="1:10" ht="86.4" x14ac:dyDescent="0.3">
      <c r="A97" s="40" t="str">
        <f>H50</f>
        <v>Specific result</v>
      </c>
      <c r="B97" s="41" t="str">
        <f>I50</f>
        <v>Percent of schools of general education with laboratories of life sciences (Bendrojo ugdymo mokyklų, turinčių gamtos mokslų laboratorijas, dalis)</v>
      </c>
      <c r="C97" s="44" t="str">
        <f>L50</f>
        <v>percent
(procentai)</v>
      </c>
      <c r="D97" s="21">
        <f>M50</f>
        <v>47.5</v>
      </c>
      <c r="E97" s="21" t="s">
        <v>25</v>
      </c>
      <c r="F97" s="21" t="s">
        <v>26</v>
      </c>
      <c r="G97" s="40">
        <f>N50</f>
        <v>2020</v>
      </c>
      <c r="H97" s="40" t="s">
        <v>27</v>
      </c>
      <c r="I97" s="110">
        <f>P50</f>
        <v>66</v>
      </c>
    </row>
    <row r="98" spans="1:10" ht="86.4" x14ac:dyDescent="0.3">
      <c r="A98" s="40" t="str">
        <f>H54</f>
        <v>Specific result</v>
      </c>
      <c r="B98" s="41" t="str">
        <f>I54</f>
        <v>Percent of schools of general education with laboratories of life sciences (Bendrojo ugdymo mokyklų, turinčių gamtos mokslų laboratorijas, dalis)</v>
      </c>
      <c r="C98" s="44" t="str">
        <f>L54</f>
        <v>percent
(procentai)</v>
      </c>
      <c r="D98" s="21">
        <f>M54</f>
        <v>41.7</v>
      </c>
      <c r="E98" s="44" t="s">
        <v>36</v>
      </c>
      <c r="F98" s="21" t="s">
        <v>26</v>
      </c>
      <c r="G98" s="21">
        <f>N54</f>
        <v>2020</v>
      </c>
      <c r="H98" s="40" t="s">
        <v>27</v>
      </c>
      <c r="I98" s="110">
        <f>P54</f>
        <v>84</v>
      </c>
    </row>
    <row r="99" spans="1:10" ht="144" x14ac:dyDescent="0.3">
      <c r="A99" s="40" t="str">
        <f>H58</f>
        <v>Specific result</v>
      </c>
      <c r="B99" s="41" t="str">
        <f>I58</f>
        <v>Percent of students who use adapted/created center of preparation of educators or infrastructure necessary for PhD in pedagogy (Studentų, besinaudojančių sukurta/ pritaikyta pedagogų rengimo centrų ar edukologijos doktorantūrai reikalinga infrastruktūra, dalis)</v>
      </c>
      <c r="C99" s="44" t="str">
        <f>L58</f>
        <v>percent
(procentai)</v>
      </c>
      <c r="D99" s="21">
        <v>0</v>
      </c>
      <c r="E99" s="21" t="s">
        <v>25</v>
      </c>
      <c r="F99" s="21" t="s">
        <v>26</v>
      </c>
      <c r="G99" s="21">
        <f>N58</f>
        <v>2021</v>
      </c>
      <c r="H99" s="40" t="s">
        <v>27</v>
      </c>
      <c r="I99" s="21">
        <f>P58</f>
        <v>70</v>
      </c>
    </row>
    <row r="100" spans="1:10" ht="144" x14ac:dyDescent="0.3">
      <c r="A100" s="40" t="str">
        <f>H60</f>
        <v>Specific result</v>
      </c>
      <c r="B100" s="41" t="str">
        <f>I60</f>
        <v xml:space="preserve"> Percent of students who use adapted/created center of preparation of educators or infrastructure necessary for PhD in pedagogy (Studentų, besinaudojančių sukurta/ pritaikyta pedagogų rengimo centrų ar edukologijos doktorantūrai reikalinga infrastruktūra, dalis)</v>
      </c>
      <c r="C100" s="44" t="str">
        <f>L60</f>
        <v>percent
(procentai)</v>
      </c>
      <c r="D100" s="21">
        <f>M60</f>
        <v>0</v>
      </c>
      <c r="E100" s="44" t="s">
        <v>36</v>
      </c>
      <c r="F100" s="21" t="s">
        <v>26</v>
      </c>
      <c r="G100" s="21">
        <f>N60</f>
        <v>2021</v>
      </c>
      <c r="H100" s="40" t="s">
        <v>27</v>
      </c>
      <c r="I100" s="21">
        <f>P60</f>
        <v>70</v>
      </c>
    </row>
    <row r="101" spans="1:10" x14ac:dyDescent="0.3">
      <c r="D101" s="36">
        <f>SUM(D66:D100)</f>
        <v>111.9</v>
      </c>
      <c r="I101" s="34">
        <f>SUM(I67:I100)</f>
        <v>1090542.4000000001</v>
      </c>
      <c r="J101" s="2" t="b">
        <f>I101=P61</f>
        <v>1</v>
      </c>
    </row>
  </sheetData>
  <autoFilter ref="A3:R62" xr:uid="{00000000-0009-0000-0000-000000000000}">
    <filterColumn colId="3" showButton="0"/>
    <filterColumn colId="4" showButton="0"/>
    <filterColumn colId="7" showButton="0"/>
    <filterColumn colId="12" showButton="0"/>
  </autoFilter>
  <mergeCells count="142">
    <mergeCell ref="T3:T4"/>
    <mergeCell ref="S3:S4"/>
    <mergeCell ref="E32:E34"/>
    <mergeCell ref="D32:D34"/>
    <mergeCell ref="J16:J26"/>
    <mergeCell ref="K16:K26"/>
    <mergeCell ref="G45:G46"/>
    <mergeCell ref="G43:G44"/>
    <mergeCell ref="K35:K42"/>
    <mergeCell ref="J35:J42"/>
    <mergeCell ref="G35:G36"/>
    <mergeCell ref="F35:F39"/>
    <mergeCell ref="E35:E39"/>
    <mergeCell ref="R3:R4"/>
    <mergeCell ref="L3:L4"/>
    <mergeCell ref="M3:N3"/>
    <mergeCell ref="O3:O4"/>
    <mergeCell ref="P3:P4"/>
    <mergeCell ref="Q3:Q4"/>
    <mergeCell ref="K3:K4"/>
    <mergeCell ref="J3:J4"/>
    <mergeCell ref="J5:J15"/>
    <mergeCell ref="K5:K15"/>
    <mergeCell ref="H3:I3"/>
    <mergeCell ref="J55:J56"/>
    <mergeCell ref="K55:K56"/>
    <mergeCell ref="G47:G50"/>
    <mergeCell ref="J47:J50"/>
    <mergeCell ref="K47:K50"/>
    <mergeCell ref="C51:C54"/>
    <mergeCell ref="E51:E54"/>
    <mergeCell ref="F51:F54"/>
    <mergeCell ref="G51:G54"/>
    <mergeCell ref="J51:J54"/>
    <mergeCell ref="K51:K54"/>
    <mergeCell ref="C55:C56"/>
    <mergeCell ref="D55:D56"/>
    <mergeCell ref="E55:E56"/>
    <mergeCell ref="F55:F56"/>
    <mergeCell ref="C47:C50"/>
    <mergeCell ref="D47:D54"/>
    <mergeCell ref="A3:A4"/>
    <mergeCell ref="C3:C4"/>
    <mergeCell ref="D3:F3"/>
    <mergeCell ref="A5:A26"/>
    <mergeCell ref="F16:F20"/>
    <mergeCell ref="G3:G4"/>
    <mergeCell ref="A57:A60"/>
    <mergeCell ref="D57:D60"/>
    <mergeCell ref="G55:G56"/>
    <mergeCell ref="A55:A56"/>
    <mergeCell ref="B47:B50"/>
    <mergeCell ref="B51:B54"/>
    <mergeCell ref="B55:B56"/>
    <mergeCell ref="D35:D39"/>
    <mergeCell ref="B3:B4"/>
    <mergeCell ref="E10:E13"/>
    <mergeCell ref="F10:F13"/>
    <mergeCell ref="G10:G13"/>
    <mergeCell ref="C10:C13"/>
    <mergeCell ref="D10:D13"/>
    <mergeCell ref="G7:G9"/>
    <mergeCell ref="G5:G6"/>
    <mergeCell ref="B5:B15"/>
    <mergeCell ref="B16:B26"/>
    <mergeCell ref="F45:F46"/>
    <mergeCell ref="E45:E46"/>
    <mergeCell ref="D43:D44"/>
    <mergeCell ref="C45:C46"/>
    <mergeCell ref="B45:B46"/>
    <mergeCell ref="D45:D46"/>
    <mergeCell ref="B35:B42"/>
    <mergeCell ref="F27:F31"/>
    <mergeCell ref="E27:E31"/>
    <mergeCell ref="D27:D31"/>
    <mergeCell ref="C27:C31"/>
    <mergeCell ref="B27:B34"/>
    <mergeCell ref="A47:A54"/>
    <mergeCell ref="A27:A42"/>
    <mergeCell ref="E47:E50"/>
    <mergeCell ref="F47:F50"/>
    <mergeCell ref="B43:B44"/>
    <mergeCell ref="C43:C44"/>
    <mergeCell ref="E43:E44"/>
    <mergeCell ref="F43:F44"/>
    <mergeCell ref="K59:K60"/>
    <mergeCell ref="J59:J60"/>
    <mergeCell ref="B57:B58"/>
    <mergeCell ref="C57:C58"/>
    <mergeCell ref="E57:E58"/>
    <mergeCell ref="F57:F58"/>
    <mergeCell ref="G57:G58"/>
    <mergeCell ref="B59:B60"/>
    <mergeCell ref="C59:C60"/>
    <mergeCell ref="E59:E60"/>
    <mergeCell ref="F59:F60"/>
    <mergeCell ref="G59:G60"/>
    <mergeCell ref="J57:J58"/>
    <mergeCell ref="G37:G39"/>
    <mergeCell ref="C32:C34"/>
    <mergeCell ref="A43:A46"/>
    <mergeCell ref="D5:D9"/>
    <mergeCell ref="E5:E9"/>
    <mergeCell ref="F5:F9"/>
    <mergeCell ref="C5:C9"/>
    <mergeCell ref="K57:K58"/>
    <mergeCell ref="G18:G20"/>
    <mergeCell ref="C40:C42"/>
    <mergeCell ref="E40:E42"/>
    <mergeCell ref="F40:F42"/>
    <mergeCell ref="G40:G42"/>
    <mergeCell ref="K43:K44"/>
    <mergeCell ref="K45:K46"/>
    <mergeCell ref="J45:J46"/>
    <mergeCell ref="E21:E24"/>
    <mergeCell ref="F21:F24"/>
    <mergeCell ref="D40:D42"/>
    <mergeCell ref="J43:J44"/>
    <mergeCell ref="G29:G31"/>
    <mergeCell ref="G32:G34"/>
    <mergeCell ref="F32:F34"/>
    <mergeCell ref="C35:C39"/>
    <mergeCell ref="K27:K34"/>
    <mergeCell ref="J27:J34"/>
    <mergeCell ref="G27:G28"/>
    <mergeCell ref="C21:C24"/>
    <mergeCell ref="C14:C15"/>
    <mergeCell ref="D14:D15"/>
    <mergeCell ref="E14:E15"/>
    <mergeCell ref="F14:F15"/>
    <mergeCell ref="G14:G15"/>
    <mergeCell ref="C25:C26"/>
    <mergeCell ref="D25:D26"/>
    <mergeCell ref="E25:E26"/>
    <mergeCell ref="F25:F26"/>
    <mergeCell ref="G25:G26"/>
    <mergeCell ref="D21:D24"/>
    <mergeCell ref="G21:G24"/>
    <mergeCell ref="G16:G17"/>
    <mergeCell ref="E16:E20"/>
    <mergeCell ref="D16:D20"/>
    <mergeCell ref="C16:C20"/>
  </mergeCells>
  <pageMargins left="0.7" right="0.7" top="0.75" bottom="0.75" header="0.3" footer="0.3"/>
  <pageSetup paperSize="8" scale="4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C11" sqref="C11"/>
    </sheetView>
  </sheetViews>
  <sheetFormatPr defaultColWidth="9.109375" defaultRowHeight="14.4" x14ac:dyDescent="0.3"/>
  <cols>
    <col min="2" max="2" width="29.88671875" customWidth="1"/>
    <col min="3" max="3" width="93.6640625" customWidth="1"/>
    <col min="5" max="5" width="8.5546875" customWidth="1"/>
  </cols>
  <sheetData>
    <row r="1" spans="1:4" x14ac:dyDescent="0.3">
      <c r="A1" s="3" t="s">
        <v>66</v>
      </c>
      <c r="B1" s="24" t="s">
        <v>67</v>
      </c>
      <c r="C1" s="24" t="s">
        <v>68</v>
      </c>
    </row>
    <row r="2" spans="1:4" x14ac:dyDescent="0.3">
      <c r="A2" s="3">
        <v>1</v>
      </c>
      <c r="B2" s="25" t="s">
        <v>60</v>
      </c>
      <c r="C2" s="25" t="s">
        <v>105</v>
      </c>
    </row>
    <row r="3" spans="1:4" x14ac:dyDescent="0.3">
      <c r="A3" s="3">
        <f>A2+1</f>
        <v>2</v>
      </c>
      <c r="B3" s="25" t="s">
        <v>61</v>
      </c>
      <c r="C3" s="25" t="s">
        <v>129</v>
      </c>
    </row>
    <row r="4" spans="1:4" x14ac:dyDescent="0.3">
      <c r="A4" s="3">
        <f t="shared" ref="A4:A19" si="0">A3+1</f>
        <v>3</v>
      </c>
      <c r="B4" s="25" t="s">
        <v>71</v>
      </c>
      <c r="C4" s="25" t="s">
        <v>107</v>
      </c>
    </row>
    <row r="5" spans="1:4" x14ac:dyDescent="0.3">
      <c r="A5" s="3">
        <f t="shared" si="0"/>
        <v>4</v>
      </c>
      <c r="B5" s="25" t="s">
        <v>73</v>
      </c>
      <c r="C5" s="25" t="s">
        <v>108</v>
      </c>
    </row>
    <row r="6" spans="1:4" x14ac:dyDescent="0.3">
      <c r="A6" s="3">
        <f t="shared" si="0"/>
        <v>5</v>
      </c>
      <c r="B6" s="25" t="s">
        <v>10</v>
      </c>
      <c r="C6" s="79" t="s">
        <v>130</v>
      </c>
    </row>
    <row r="7" spans="1:4" x14ac:dyDescent="0.3">
      <c r="A7" s="3">
        <f t="shared" si="0"/>
        <v>6</v>
      </c>
      <c r="B7" s="25" t="s">
        <v>11</v>
      </c>
      <c r="C7" s="8" t="s">
        <v>75</v>
      </c>
    </row>
    <row r="8" spans="1:4" x14ac:dyDescent="0.3">
      <c r="A8" s="3">
        <f t="shared" si="0"/>
        <v>7</v>
      </c>
      <c r="B8" s="25" t="s">
        <v>12</v>
      </c>
      <c r="C8" s="78" t="s">
        <v>233</v>
      </c>
    </row>
    <row r="9" spans="1:4" x14ac:dyDescent="0.3">
      <c r="A9" s="3">
        <f t="shared" si="0"/>
        <v>8</v>
      </c>
      <c r="B9" s="25" t="s">
        <v>76</v>
      </c>
      <c r="C9" s="25" t="s">
        <v>77</v>
      </c>
    </row>
    <row r="10" spans="1:4" ht="28.8" x14ac:dyDescent="0.3">
      <c r="A10" s="3">
        <f t="shared" si="0"/>
        <v>9</v>
      </c>
      <c r="B10" s="25" t="s">
        <v>78</v>
      </c>
      <c r="C10" s="25" t="s">
        <v>199</v>
      </c>
    </row>
    <row r="11" spans="1:4" ht="158.4" x14ac:dyDescent="0.3">
      <c r="A11" s="3">
        <f t="shared" si="0"/>
        <v>10</v>
      </c>
      <c r="B11" s="25" t="s">
        <v>80</v>
      </c>
      <c r="C11" s="8" t="s">
        <v>127</v>
      </c>
      <c r="D11" s="26"/>
    </row>
    <row r="12" spans="1:4" x14ac:dyDescent="0.3">
      <c r="A12" s="3">
        <f t="shared" si="0"/>
        <v>11</v>
      </c>
      <c r="B12" s="25" t="s">
        <v>82</v>
      </c>
      <c r="C12" s="8" t="s">
        <v>83</v>
      </c>
    </row>
    <row r="13" spans="1:4" x14ac:dyDescent="0.3">
      <c r="A13" s="3">
        <f t="shared" si="0"/>
        <v>12</v>
      </c>
      <c r="B13" s="25" t="s">
        <v>84</v>
      </c>
      <c r="C13" s="8" t="s">
        <v>101</v>
      </c>
    </row>
    <row r="14" spans="1:4" x14ac:dyDescent="0.3">
      <c r="A14" s="3">
        <f t="shared" si="0"/>
        <v>13</v>
      </c>
      <c r="B14" s="25" t="s">
        <v>86</v>
      </c>
      <c r="C14" s="8" t="s">
        <v>111</v>
      </c>
    </row>
    <row r="15" spans="1:4" ht="28.8" x14ac:dyDescent="0.3">
      <c r="A15" s="3">
        <f t="shared" si="0"/>
        <v>14</v>
      </c>
      <c r="B15" s="25" t="s">
        <v>88</v>
      </c>
      <c r="C15" s="8" t="s">
        <v>112</v>
      </c>
    </row>
    <row r="16" spans="1:4" x14ac:dyDescent="0.3">
      <c r="A16" s="3">
        <f t="shared" si="0"/>
        <v>15</v>
      </c>
      <c r="B16" s="25" t="s">
        <v>90</v>
      </c>
      <c r="C16" s="8" t="s">
        <v>91</v>
      </c>
    </row>
    <row r="17" spans="1:3" x14ac:dyDescent="0.3">
      <c r="A17" s="3">
        <f t="shared" si="0"/>
        <v>16</v>
      </c>
      <c r="B17" s="25" t="s">
        <v>92</v>
      </c>
      <c r="C17" s="8" t="s">
        <v>93</v>
      </c>
    </row>
    <row r="18" spans="1:3" x14ac:dyDescent="0.3">
      <c r="A18" s="3">
        <f>A17+1</f>
        <v>17</v>
      </c>
      <c r="B18" s="25" t="s">
        <v>94</v>
      </c>
      <c r="C18" s="8" t="s">
        <v>131</v>
      </c>
    </row>
    <row r="19" spans="1:3" x14ac:dyDescent="0.3">
      <c r="A19" s="3">
        <f t="shared" si="0"/>
        <v>18</v>
      </c>
      <c r="B19" s="25" t="s">
        <v>96</v>
      </c>
      <c r="C19" s="25" t="s">
        <v>97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zoomScale="75" zoomScaleNormal="75" workbookViewId="0">
      <selection activeCell="C4" sqref="C4"/>
    </sheetView>
  </sheetViews>
  <sheetFormatPr defaultColWidth="9.109375" defaultRowHeight="14.4" x14ac:dyDescent="0.3"/>
  <cols>
    <col min="1" max="1" width="7.5546875" style="16" bestFit="1" customWidth="1"/>
    <col min="2" max="2" width="24" style="17" customWidth="1"/>
    <col min="3" max="3" width="111.33203125" style="17" customWidth="1"/>
    <col min="4" max="4" width="55.88671875" style="16" customWidth="1"/>
    <col min="5" max="16384" width="9.109375" style="17"/>
  </cols>
  <sheetData>
    <row r="1" spans="1:4" x14ac:dyDescent="0.3">
      <c r="A1" s="5" t="s">
        <v>66</v>
      </c>
      <c r="B1" s="5" t="s">
        <v>67</v>
      </c>
      <c r="C1" s="5" t="s">
        <v>68</v>
      </c>
    </row>
    <row r="2" spans="1:4" x14ac:dyDescent="0.3">
      <c r="A2" s="5">
        <v>1</v>
      </c>
      <c r="B2" s="8" t="s">
        <v>60</v>
      </c>
      <c r="C2" s="8" t="s">
        <v>69</v>
      </c>
    </row>
    <row r="3" spans="1:4" ht="28.8" x14ac:dyDescent="0.3">
      <c r="A3" s="5">
        <f>A2+1</f>
        <v>2</v>
      </c>
      <c r="B3" s="8" t="s">
        <v>61</v>
      </c>
      <c r="C3" s="8" t="s">
        <v>132</v>
      </c>
      <c r="D3" s="19"/>
    </row>
    <row r="4" spans="1:4" x14ac:dyDescent="0.3">
      <c r="A4" s="5">
        <f t="shared" ref="A4:A19" si="0">A3+1</f>
        <v>3</v>
      </c>
      <c r="B4" s="8" t="s">
        <v>71</v>
      </c>
      <c r="C4" s="8" t="s">
        <v>72</v>
      </c>
    </row>
    <row r="5" spans="1:4" x14ac:dyDescent="0.3">
      <c r="A5" s="5">
        <f t="shared" si="0"/>
        <v>4</v>
      </c>
      <c r="B5" s="8" t="s">
        <v>73</v>
      </c>
      <c r="C5" s="8" t="s">
        <v>74</v>
      </c>
    </row>
    <row r="6" spans="1:4" x14ac:dyDescent="0.3">
      <c r="A6" s="5">
        <f t="shared" si="0"/>
        <v>5</v>
      </c>
      <c r="B6" s="8" t="s">
        <v>10</v>
      </c>
      <c r="C6" s="8">
        <v>0</v>
      </c>
    </row>
    <row r="7" spans="1:4" x14ac:dyDescent="0.3">
      <c r="A7" s="5">
        <f t="shared" si="0"/>
        <v>6</v>
      </c>
      <c r="B7" s="8" t="s">
        <v>11</v>
      </c>
      <c r="C7" s="8">
        <v>0</v>
      </c>
    </row>
    <row r="8" spans="1:4" x14ac:dyDescent="0.3">
      <c r="A8" s="5">
        <f t="shared" si="0"/>
        <v>7</v>
      </c>
      <c r="B8" s="8" t="s">
        <v>12</v>
      </c>
      <c r="C8" s="8" t="s">
        <v>133</v>
      </c>
    </row>
    <row r="9" spans="1:4" x14ac:dyDescent="0.3">
      <c r="A9" s="5">
        <f t="shared" si="0"/>
        <v>8</v>
      </c>
      <c r="B9" s="8" t="s">
        <v>76</v>
      </c>
      <c r="C9" s="8" t="s">
        <v>77</v>
      </c>
    </row>
    <row r="10" spans="1:4" x14ac:dyDescent="0.3">
      <c r="A10" s="5">
        <f t="shared" si="0"/>
        <v>9</v>
      </c>
      <c r="B10" s="8" t="s">
        <v>78</v>
      </c>
      <c r="C10" s="8" t="s">
        <v>200</v>
      </c>
    </row>
    <row r="11" spans="1:4" ht="100.8" x14ac:dyDescent="0.3">
      <c r="A11" s="5">
        <f t="shared" si="0"/>
        <v>10</v>
      </c>
      <c r="B11" s="8" t="s">
        <v>80</v>
      </c>
      <c r="C11" s="8" t="s">
        <v>134</v>
      </c>
      <c r="D11" s="19"/>
    </row>
    <row r="12" spans="1:4" x14ac:dyDescent="0.3">
      <c r="A12" s="5">
        <f t="shared" si="0"/>
        <v>11</v>
      </c>
      <c r="B12" s="8" t="s">
        <v>82</v>
      </c>
      <c r="C12" s="8" t="s">
        <v>83</v>
      </c>
    </row>
    <row r="13" spans="1:4" ht="28.8" x14ac:dyDescent="0.3">
      <c r="A13" s="5">
        <f t="shared" si="0"/>
        <v>12</v>
      </c>
      <c r="B13" s="8" t="s">
        <v>84</v>
      </c>
      <c r="C13" s="8" t="s">
        <v>101</v>
      </c>
    </row>
    <row r="14" spans="1:4" x14ac:dyDescent="0.3">
      <c r="A14" s="5">
        <f t="shared" si="0"/>
        <v>13</v>
      </c>
      <c r="B14" s="8" t="s">
        <v>86</v>
      </c>
      <c r="C14" s="8" t="s">
        <v>135</v>
      </c>
      <c r="D14" s="18"/>
    </row>
    <row r="15" spans="1:4" ht="28.8" x14ac:dyDescent="0.3">
      <c r="A15" s="5">
        <f t="shared" si="0"/>
        <v>14</v>
      </c>
      <c r="B15" s="8" t="s">
        <v>88</v>
      </c>
      <c r="C15" s="8" t="s">
        <v>136</v>
      </c>
    </row>
    <row r="16" spans="1:4" x14ac:dyDescent="0.3">
      <c r="A16" s="5">
        <f t="shared" si="0"/>
        <v>15</v>
      </c>
      <c r="B16" s="8" t="s">
        <v>90</v>
      </c>
      <c r="C16" s="8" t="s">
        <v>91</v>
      </c>
    </row>
    <row r="17" spans="1:17" ht="28.8" x14ac:dyDescent="0.3">
      <c r="A17" s="5">
        <f t="shared" si="0"/>
        <v>16</v>
      </c>
      <c r="B17" s="8" t="s">
        <v>92</v>
      </c>
      <c r="C17" s="8" t="s">
        <v>93</v>
      </c>
    </row>
    <row r="18" spans="1:17" ht="28.8" x14ac:dyDescent="0.3">
      <c r="A18" s="5">
        <f>A17+1</f>
        <v>17</v>
      </c>
      <c r="B18" s="8" t="s">
        <v>94</v>
      </c>
      <c r="C18" s="8" t="s">
        <v>137</v>
      </c>
      <c r="M18" s="4"/>
      <c r="N18" s="4"/>
      <c r="O18" s="4"/>
      <c r="P18" s="4"/>
      <c r="Q18" s="4"/>
    </row>
    <row r="19" spans="1:17" x14ac:dyDescent="0.3">
      <c r="A19" s="5">
        <f t="shared" si="0"/>
        <v>18</v>
      </c>
      <c r="B19" s="8" t="s">
        <v>96</v>
      </c>
      <c r="C19" s="8" t="s">
        <v>97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0"/>
  <sheetViews>
    <sheetView zoomScale="75" zoomScaleNormal="75" workbookViewId="0">
      <selection activeCell="C5" sqref="C5"/>
    </sheetView>
  </sheetViews>
  <sheetFormatPr defaultColWidth="9.109375" defaultRowHeight="14.4" x14ac:dyDescent="0.3"/>
  <cols>
    <col min="1" max="1" width="7.5546875" style="12" bestFit="1" customWidth="1"/>
    <col min="2" max="2" width="24" style="13" customWidth="1"/>
    <col min="3" max="3" width="110" style="15" customWidth="1"/>
    <col min="4" max="4" width="27.44140625" style="6" customWidth="1"/>
    <col min="5" max="16384" width="9.109375" style="7"/>
  </cols>
  <sheetData>
    <row r="1" spans="1:4" x14ac:dyDescent="0.3">
      <c r="A1" s="3" t="s">
        <v>66</v>
      </c>
      <c r="B1" s="3" t="s">
        <v>67</v>
      </c>
      <c r="C1" s="3" t="s">
        <v>68</v>
      </c>
    </row>
    <row r="2" spans="1:4" x14ac:dyDescent="0.3">
      <c r="A2" s="3">
        <v>1</v>
      </c>
      <c r="B2" s="8" t="s">
        <v>60</v>
      </c>
      <c r="C2" s="8" t="s">
        <v>105</v>
      </c>
    </row>
    <row r="3" spans="1:4" ht="28.8" x14ac:dyDescent="0.3">
      <c r="A3" s="3">
        <f>A2+1</f>
        <v>2</v>
      </c>
      <c r="B3" s="8" t="s">
        <v>61</v>
      </c>
      <c r="C3" s="8" t="s">
        <v>138</v>
      </c>
    </row>
    <row r="4" spans="1:4" x14ac:dyDescent="0.3">
      <c r="A4" s="3">
        <f t="shared" ref="A4:A19" si="0">A3+1</f>
        <v>3</v>
      </c>
      <c r="B4" s="8" t="s">
        <v>71</v>
      </c>
      <c r="C4" s="8" t="s">
        <v>107</v>
      </c>
    </row>
    <row r="5" spans="1:4" x14ac:dyDescent="0.3">
      <c r="A5" s="3">
        <f t="shared" si="0"/>
        <v>4</v>
      </c>
      <c r="B5" s="8" t="s">
        <v>73</v>
      </c>
      <c r="C5" s="8" t="s">
        <v>108</v>
      </c>
    </row>
    <row r="6" spans="1:4" x14ac:dyDescent="0.3">
      <c r="A6" s="3">
        <f t="shared" si="0"/>
        <v>5</v>
      </c>
      <c r="B6" s="8" t="s">
        <v>10</v>
      </c>
      <c r="C6" s="8">
        <v>0</v>
      </c>
    </row>
    <row r="7" spans="1:4" x14ac:dyDescent="0.3">
      <c r="A7" s="3">
        <f t="shared" si="0"/>
        <v>6</v>
      </c>
      <c r="B7" s="8" t="s">
        <v>11</v>
      </c>
      <c r="C7" s="8">
        <v>0</v>
      </c>
    </row>
    <row r="8" spans="1:4" x14ac:dyDescent="0.3">
      <c r="A8" s="3">
        <f t="shared" si="0"/>
        <v>7</v>
      </c>
      <c r="B8" s="8" t="s">
        <v>12</v>
      </c>
      <c r="C8" s="8">
        <v>70</v>
      </c>
    </row>
    <row r="9" spans="1:4" x14ac:dyDescent="0.3">
      <c r="A9" s="3">
        <f t="shared" si="0"/>
        <v>8</v>
      </c>
      <c r="B9" s="8" t="s">
        <v>76</v>
      </c>
      <c r="C9" s="8" t="s">
        <v>77</v>
      </c>
    </row>
    <row r="10" spans="1:4" x14ac:dyDescent="0.3">
      <c r="A10" s="3">
        <f t="shared" si="0"/>
        <v>9</v>
      </c>
      <c r="B10" s="8" t="s">
        <v>78</v>
      </c>
      <c r="C10" s="8" t="s">
        <v>79</v>
      </c>
    </row>
    <row r="11" spans="1:4" s="10" customFormat="1" ht="115.2" x14ac:dyDescent="0.3">
      <c r="A11" s="3">
        <f t="shared" si="0"/>
        <v>10</v>
      </c>
      <c r="B11" s="8" t="s">
        <v>80</v>
      </c>
      <c r="C11" s="8" t="s">
        <v>139</v>
      </c>
      <c r="D11" s="19"/>
    </row>
    <row r="12" spans="1:4" x14ac:dyDescent="0.3">
      <c r="A12" s="3">
        <f t="shared" si="0"/>
        <v>11</v>
      </c>
      <c r="B12" s="8" t="s">
        <v>82</v>
      </c>
      <c r="C12" s="29" t="s">
        <v>83</v>
      </c>
    </row>
    <row r="13" spans="1:4" ht="28.8" x14ac:dyDescent="0.3">
      <c r="A13" s="3">
        <f t="shared" si="0"/>
        <v>12</v>
      </c>
      <c r="B13" s="8" t="s">
        <v>84</v>
      </c>
      <c r="C13" s="8" t="s">
        <v>140</v>
      </c>
    </row>
    <row r="14" spans="1:4" x14ac:dyDescent="0.3">
      <c r="A14" s="3">
        <f t="shared" si="0"/>
        <v>13</v>
      </c>
      <c r="B14" s="8" t="s">
        <v>86</v>
      </c>
      <c r="C14" s="8" t="s">
        <v>87</v>
      </c>
      <c r="D14" s="11"/>
    </row>
    <row r="15" spans="1:4" ht="28.8" x14ac:dyDescent="0.3">
      <c r="A15" s="3">
        <f t="shared" si="0"/>
        <v>14</v>
      </c>
      <c r="B15" s="8" t="s">
        <v>88</v>
      </c>
      <c r="C15" s="8" t="s">
        <v>124</v>
      </c>
    </row>
    <row r="16" spans="1:4" x14ac:dyDescent="0.3">
      <c r="A16" s="3">
        <f t="shared" si="0"/>
        <v>15</v>
      </c>
      <c r="B16" s="8" t="s">
        <v>90</v>
      </c>
      <c r="C16" s="8" t="s">
        <v>91</v>
      </c>
    </row>
    <row r="17" spans="1:3" ht="28.8" x14ac:dyDescent="0.3">
      <c r="A17" s="3">
        <f t="shared" si="0"/>
        <v>16</v>
      </c>
      <c r="B17" s="8" t="s">
        <v>92</v>
      </c>
      <c r="C17" s="8" t="s">
        <v>119</v>
      </c>
    </row>
    <row r="18" spans="1:3" ht="28.8" x14ac:dyDescent="0.3">
      <c r="A18" s="3">
        <f>A17+1</f>
        <v>17</v>
      </c>
      <c r="B18" s="8" t="s">
        <v>94</v>
      </c>
      <c r="C18" s="8" t="s">
        <v>141</v>
      </c>
    </row>
    <row r="19" spans="1:3" x14ac:dyDescent="0.3">
      <c r="A19" s="3">
        <f t="shared" si="0"/>
        <v>18</v>
      </c>
      <c r="B19" s="8" t="s">
        <v>96</v>
      </c>
      <c r="C19" s="8" t="s">
        <v>97</v>
      </c>
    </row>
    <row r="20" spans="1:3" x14ac:dyDescent="0.3">
      <c r="C20"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zoomScale="75" zoomScaleNormal="75" workbookViewId="0">
      <selection activeCell="C8" sqref="C8"/>
    </sheetView>
  </sheetViews>
  <sheetFormatPr defaultColWidth="9.109375" defaultRowHeight="14.4" x14ac:dyDescent="0.3"/>
  <cols>
    <col min="1" max="1" width="7.5546875" style="12" bestFit="1" customWidth="1"/>
    <col min="2" max="2" width="19.33203125" style="13" customWidth="1"/>
    <col min="3" max="3" width="94.6640625" style="15" customWidth="1"/>
    <col min="4" max="4" width="64.6640625" style="6" customWidth="1"/>
    <col min="5" max="16384" width="9.109375" style="7"/>
  </cols>
  <sheetData>
    <row r="1" spans="1:4" x14ac:dyDescent="0.3">
      <c r="A1" s="3" t="s">
        <v>66</v>
      </c>
      <c r="B1" s="3" t="s">
        <v>67</v>
      </c>
      <c r="C1" s="3" t="s">
        <v>68</v>
      </c>
    </row>
    <row r="2" spans="1:4" x14ac:dyDescent="0.3">
      <c r="A2" s="3">
        <v>1</v>
      </c>
      <c r="B2" s="8" t="s">
        <v>60</v>
      </c>
      <c r="C2" s="8" t="s">
        <v>69</v>
      </c>
    </row>
    <row r="3" spans="1:4" x14ac:dyDescent="0.3">
      <c r="A3" s="3">
        <f t="shared" ref="A3:A19" si="0">A2+1</f>
        <v>2</v>
      </c>
      <c r="B3" s="8" t="s">
        <v>61</v>
      </c>
      <c r="C3" s="8" t="s">
        <v>70</v>
      </c>
    </row>
    <row r="4" spans="1:4" x14ac:dyDescent="0.3">
      <c r="A4" s="3">
        <f t="shared" si="0"/>
        <v>3</v>
      </c>
      <c r="B4" s="8" t="s">
        <v>71</v>
      </c>
      <c r="C4" s="8" t="s">
        <v>72</v>
      </c>
    </row>
    <row r="5" spans="1:4" x14ac:dyDescent="0.3">
      <c r="A5" s="3">
        <f t="shared" si="0"/>
        <v>4</v>
      </c>
      <c r="B5" s="8" t="s">
        <v>73</v>
      </c>
      <c r="C5" s="8" t="s">
        <v>74</v>
      </c>
    </row>
    <row r="6" spans="1:4" x14ac:dyDescent="0.3">
      <c r="A6" s="3">
        <f t="shared" si="0"/>
        <v>5</v>
      </c>
      <c r="B6" s="8" t="s">
        <v>10</v>
      </c>
      <c r="C6" s="8">
        <v>0</v>
      </c>
    </row>
    <row r="7" spans="1:4" x14ac:dyDescent="0.3">
      <c r="A7" s="3">
        <f t="shared" si="0"/>
        <v>6</v>
      </c>
      <c r="B7" s="8" t="s">
        <v>11</v>
      </c>
      <c r="C7" s="8" t="s">
        <v>75</v>
      </c>
    </row>
    <row r="8" spans="1:4" x14ac:dyDescent="0.3">
      <c r="A8" s="3">
        <f t="shared" si="0"/>
        <v>7</v>
      </c>
      <c r="B8" s="8" t="s">
        <v>12</v>
      </c>
      <c r="C8" s="8" t="s">
        <v>204</v>
      </c>
    </row>
    <row r="9" spans="1:4" x14ac:dyDescent="0.3">
      <c r="A9" s="3">
        <f t="shared" si="0"/>
        <v>8</v>
      </c>
      <c r="B9" s="8" t="s">
        <v>76</v>
      </c>
      <c r="C9" s="8" t="s">
        <v>77</v>
      </c>
    </row>
    <row r="10" spans="1:4" ht="28.8" x14ac:dyDescent="0.3">
      <c r="A10" s="3">
        <f t="shared" si="0"/>
        <v>9</v>
      </c>
      <c r="B10" s="8" t="s">
        <v>78</v>
      </c>
      <c r="C10" s="8" t="s">
        <v>79</v>
      </c>
    </row>
    <row r="11" spans="1:4" s="10" customFormat="1" ht="43.2" x14ac:dyDescent="0.3">
      <c r="A11" s="3">
        <f t="shared" si="0"/>
        <v>10</v>
      </c>
      <c r="B11" s="8" t="s">
        <v>80</v>
      </c>
      <c r="C11" s="8" t="s">
        <v>81</v>
      </c>
      <c r="D11" s="9"/>
    </row>
    <row r="12" spans="1:4" x14ac:dyDescent="0.3">
      <c r="A12" s="3">
        <f t="shared" si="0"/>
        <v>11</v>
      </c>
      <c r="B12" s="8" t="s">
        <v>82</v>
      </c>
      <c r="C12" s="8" t="s">
        <v>83</v>
      </c>
    </row>
    <row r="13" spans="1:4" ht="28.8" x14ac:dyDescent="0.3">
      <c r="A13" s="3">
        <f t="shared" si="0"/>
        <v>12</v>
      </c>
      <c r="B13" s="8" t="s">
        <v>84</v>
      </c>
      <c r="C13" s="8" t="s">
        <v>85</v>
      </c>
    </row>
    <row r="14" spans="1:4" x14ac:dyDescent="0.3">
      <c r="A14" s="3">
        <f t="shared" si="0"/>
        <v>13</v>
      </c>
      <c r="B14" s="8" t="s">
        <v>86</v>
      </c>
      <c r="C14" s="8" t="s">
        <v>87</v>
      </c>
      <c r="D14" s="11"/>
    </row>
    <row r="15" spans="1:4" ht="28.8" x14ac:dyDescent="0.3">
      <c r="A15" s="3">
        <f t="shared" si="0"/>
        <v>14</v>
      </c>
      <c r="B15" s="8" t="s">
        <v>88</v>
      </c>
      <c r="C15" s="8" t="s">
        <v>89</v>
      </c>
    </row>
    <row r="16" spans="1:4" x14ac:dyDescent="0.3">
      <c r="A16" s="3">
        <f t="shared" si="0"/>
        <v>15</v>
      </c>
      <c r="B16" s="8" t="s">
        <v>90</v>
      </c>
      <c r="C16" s="8" t="s">
        <v>91</v>
      </c>
    </row>
    <row r="17" spans="1:3" ht="28.8" x14ac:dyDescent="0.3">
      <c r="A17" s="3">
        <f t="shared" si="0"/>
        <v>16</v>
      </c>
      <c r="B17" s="8" t="s">
        <v>92</v>
      </c>
      <c r="C17" s="8" t="s">
        <v>93</v>
      </c>
    </row>
    <row r="18" spans="1:3" x14ac:dyDescent="0.3">
      <c r="A18" s="3">
        <f t="shared" si="0"/>
        <v>17</v>
      </c>
      <c r="B18" s="8" t="s">
        <v>94</v>
      </c>
      <c r="C18" s="8" t="s">
        <v>95</v>
      </c>
    </row>
    <row r="19" spans="1:3" x14ac:dyDescent="0.3">
      <c r="A19" s="3">
        <f t="shared" si="0"/>
        <v>18</v>
      </c>
      <c r="B19" s="8" t="s">
        <v>96</v>
      </c>
      <c r="C19" s="8" t="s">
        <v>97</v>
      </c>
    </row>
    <row r="20" spans="1:3" x14ac:dyDescent="0.3">
      <c r="C20" s="1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election activeCell="C8" sqref="C8"/>
    </sheetView>
  </sheetViews>
  <sheetFormatPr defaultColWidth="9.109375" defaultRowHeight="14.4" x14ac:dyDescent="0.3"/>
  <cols>
    <col min="1" max="1" width="7.5546875" style="16" bestFit="1" customWidth="1"/>
    <col min="2" max="2" width="21.33203125" style="17" customWidth="1"/>
    <col min="3" max="3" width="106.5546875" style="17" customWidth="1"/>
    <col min="4" max="4" width="77.109375" style="16" customWidth="1"/>
    <col min="5" max="16384" width="9.109375" style="17"/>
  </cols>
  <sheetData>
    <row r="1" spans="1:4" x14ac:dyDescent="0.3">
      <c r="A1" s="5" t="s">
        <v>66</v>
      </c>
      <c r="B1" s="5" t="s">
        <v>67</v>
      </c>
      <c r="C1" s="5" t="s">
        <v>68</v>
      </c>
    </row>
    <row r="2" spans="1:4" x14ac:dyDescent="0.3">
      <c r="A2" s="5">
        <v>1</v>
      </c>
      <c r="B2" s="8" t="s">
        <v>60</v>
      </c>
      <c r="C2" s="8" t="s">
        <v>69</v>
      </c>
    </row>
    <row r="3" spans="1:4" x14ac:dyDescent="0.3">
      <c r="A3" s="5">
        <f t="shared" ref="A3:A19" si="0">A2+1</f>
        <v>2</v>
      </c>
      <c r="B3" s="8" t="s">
        <v>61</v>
      </c>
      <c r="C3" s="8" t="s">
        <v>98</v>
      </c>
      <c r="D3" s="19"/>
    </row>
    <row r="4" spans="1:4" x14ac:dyDescent="0.3">
      <c r="A4" s="5">
        <f t="shared" si="0"/>
        <v>3</v>
      </c>
      <c r="B4" s="8" t="s">
        <v>71</v>
      </c>
      <c r="C4" s="8" t="s">
        <v>72</v>
      </c>
    </row>
    <row r="5" spans="1:4" x14ac:dyDescent="0.3">
      <c r="A5" s="5">
        <f t="shared" si="0"/>
        <v>4</v>
      </c>
      <c r="B5" s="8" t="s">
        <v>73</v>
      </c>
      <c r="C5" s="8" t="s">
        <v>74</v>
      </c>
    </row>
    <row r="6" spans="1:4" x14ac:dyDescent="0.3">
      <c r="A6" s="5">
        <f t="shared" si="0"/>
        <v>5</v>
      </c>
      <c r="B6" s="8" t="s">
        <v>10</v>
      </c>
      <c r="C6" s="8">
        <v>0</v>
      </c>
    </row>
    <row r="7" spans="1:4" x14ac:dyDescent="0.3">
      <c r="A7" s="5">
        <f t="shared" si="0"/>
        <v>6</v>
      </c>
      <c r="B7" s="8" t="s">
        <v>11</v>
      </c>
      <c r="C7" s="8" t="s">
        <v>99</v>
      </c>
    </row>
    <row r="8" spans="1:4" x14ac:dyDescent="0.3">
      <c r="A8" s="5">
        <f t="shared" si="0"/>
        <v>7</v>
      </c>
      <c r="B8" s="8" t="s">
        <v>12</v>
      </c>
      <c r="C8" s="8" t="s">
        <v>205</v>
      </c>
    </row>
    <row r="9" spans="1:4" x14ac:dyDescent="0.3">
      <c r="A9" s="5">
        <f t="shared" si="0"/>
        <v>8</v>
      </c>
      <c r="B9" s="8" t="s">
        <v>76</v>
      </c>
      <c r="C9" s="8" t="s">
        <v>77</v>
      </c>
    </row>
    <row r="10" spans="1:4" x14ac:dyDescent="0.3">
      <c r="A10" s="5">
        <f t="shared" si="0"/>
        <v>9</v>
      </c>
      <c r="B10" s="8" t="s">
        <v>78</v>
      </c>
      <c r="C10" s="8" t="s">
        <v>79</v>
      </c>
    </row>
    <row r="11" spans="1:4" ht="86.4" x14ac:dyDescent="0.3">
      <c r="A11" s="5">
        <f t="shared" si="0"/>
        <v>10</v>
      </c>
      <c r="B11" s="8" t="s">
        <v>80</v>
      </c>
      <c r="C11" s="8" t="s">
        <v>100</v>
      </c>
      <c r="D11" s="18"/>
    </row>
    <row r="12" spans="1:4" x14ac:dyDescent="0.3">
      <c r="A12" s="5">
        <f t="shared" si="0"/>
        <v>11</v>
      </c>
      <c r="B12" s="8" t="s">
        <v>82</v>
      </c>
      <c r="C12" s="8" t="s">
        <v>83</v>
      </c>
    </row>
    <row r="13" spans="1:4" ht="28.8" x14ac:dyDescent="0.3">
      <c r="A13" s="5">
        <f t="shared" si="0"/>
        <v>12</v>
      </c>
      <c r="B13" s="8" t="s">
        <v>84</v>
      </c>
      <c r="C13" s="8" t="s">
        <v>101</v>
      </c>
    </row>
    <row r="14" spans="1:4" x14ac:dyDescent="0.3">
      <c r="A14" s="5">
        <f t="shared" si="0"/>
        <v>13</v>
      </c>
      <c r="B14" s="8" t="s">
        <v>86</v>
      </c>
      <c r="C14" s="8" t="s">
        <v>102</v>
      </c>
      <c r="D14" s="18"/>
    </row>
    <row r="15" spans="1:4" ht="28.8" x14ac:dyDescent="0.3">
      <c r="A15" s="5">
        <f t="shared" si="0"/>
        <v>14</v>
      </c>
      <c r="B15" s="8" t="s">
        <v>88</v>
      </c>
      <c r="C15" s="8" t="s">
        <v>103</v>
      </c>
    </row>
    <row r="16" spans="1:4" x14ac:dyDescent="0.3">
      <c r="A16" s="5">
        <f t="shared" si="0"/>
        <v>15</v>
      </c>
      <c r="B16" s="8" t="s">
        <v>90</v>
      </c>
      <c r="C16" s="8" t="s">
        <v>91</v>
      </c>
    </row>
    <row r="17" spans="1:17" ht="28.8" x14ac:dyDescent="0.3">
      <c r="A17" s="5">
        <f t="shared" si="0"/>
        <v>16</v>
      </c>
      <c r="B17" s="8" t="s">
        <v>92</v>
      </c>
      <c r="C17" s="8" t="s">
        <v>93</v>
      </c>
    </row>
    <row r="18" spans="1:17" ht="28.8" x14ac:dyDescent="0.3">
      <c r="A18" s="5">
        <f t="shared" si="0"/>
        <v>17</v>
      </c>
      <c r="B18" s="8" t="s">
        <v>94</v>
      </c>
      <c r="C18" s="8" t="s">
        <v>104</v>
      </c>
      <c r="M18" s="4"/>
      <c r="N18" s="4"/>
      <c r="O18" s="4"/>
      <c r="P18" s="4"/>
      <c r="Q18" s="4"/>
    </row>
    <row r="19" spans="1:17" x14ac:dyDescent="0.3">
      <c r="A19" s="5">
        <f t="shared" si="0"/>
        <v>18</v>
      </c>
      <c r="B19" s="8" t="s">
        <v>96</v>
      </c>
      <c r="C19" s="8" t="s">
        <v>97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zoomScale="80" zoomScaleNormal="80" workbookViewId="0">
      <selection activeCell="C18" sqref="C18"/>
    </sheetView>
  </sheetViews>
  <sheetFormatPr defaultRowHeight="14.4" x14ac:dyDescent="0.3"/>
  <cols>
    <col min="1" max="1" width="6.88671875" customWidth="1"/>
    <col min="2" max="2" width="21.88671875" customWidth="1"/>
    <col min="3" max="3" width="94" customWidth="1"/>
  </cols>
  <sheetData>
    <row r="1" spans="1:3" x14ac:dyDescent="0.3">
      <c r="A1" s="5" t="s">
        <v>66</v>
      </c>
      <c r="B1" s="5" t="s">
        <v>67</v>
      </c>
      <c r="C1" s="5" t="s">
        <v>68</v>
      </c>
    </row>
    <row r="2" spans="1:3" x14ac:dyDescent="0.3">
      <c r="A2" s="5">
        <v>1</v>
      </c>
      <c r="B2" s="8" t="s">
        <v>60</v>
      </c>
      <c r="C2" s="8" t="s">
        <v>69</v>
      </c>
    </row>
    <row r="3" spans="1:3" x14ac:dyDescent="0.3">
      <c r="A3" s="5">
        <f t="shared" ref="A3:A19" si="0">A2+1</f>
        <v>2</v>
      </c>
      <c r="B3" s="8" t="s">
        <v>61</v>
      </c>
      <c r="C3" s="8" t="s">
        <v>191</v>
      </c>
    </row>
    <row r="4" spans="1:3" x14ac:dyDescent="0.3">
      <c r="A4" s="5">
        <f t="shared" si="0"/>
        <v>3</v>
      </c>
      <c r="B4" s="8" t="s">
        <v>71</v>
      </c>
      <c r="C4" s="8" t="s">
        <v>72</v>
      </c>
    </row>
    <row r="5" spans="1:3" x14ac:dyDescent="0.3">
      <c r="A5" s="5">
        <f t="shared" si="0"/>
        <v>4</v>
      </c>
      <c r="B5" s="8" t="s">
        <v>73</v>
      </c>
      <c r="C5" s="8" t="s">
        <v>74</v>
      </c>
    </row>
    <row r="6" spans="1:3" x14ac:dyDescent="0.3">
      <c r="A6" s="5">
        <f t="shared" si="0"/>
        <v>5</v>
      </c>
      <c r="B6" s="8" t="s">
        <v>10</v>
      </c>
      <c r="C6" s="8">
        <v>0</v>
      </c>
    </row>
    <row r="7" spans="1:3" x14ac:dyDescent="0.3">
      <c r="A7" s="5">
        <f t="shared" si="0"/>
        <v>6</v>
      </c>
      <c r="B7" s="8" t="s">
        <v>11</v>
      </c>
      <c r="C7" s="8" t="s">
        <v>99</v>
      </c>
    </row>
    <row r="8" spans="1:3" x14ac:dyDescent="0.3">
      <c r="A8" s="5">
        <f t="shared" si="0"/>
        <v>7</v>
      </c>
      <c r="B8" s="8" t="s">
        <v>12</v>
      </c>
      <c r="C8" s="8" t="s">
        <v>192</v>
      </c>
    </row>
    <row r="9" spans="1:3" x14ac:dyDescent="0.3">
      <c r="A9" s="5">
        <f t="shared" si="0"/>
        <v>8</v>
      </c>
      <c r="B9" s="8" t="s">
        <v>76</v>
      </c>
      <c r="C9" s="8" t="s">
        <v>77</v>
      </c>
    </row>
    <row r="10" spans="1:3" ht="28.8" x14ac:dyDescent="0.3">
      <c r="A10" s="5">
        <f t="shared" si="0"/>
        <v>9</v>
      </c>
      <c r="B10" s="8" t="s">
        <v>78</v>
      </c>
      <c r="C10" s="8" t="s">
        <v>79</v>
      </c>
    </row>
    <row r="11" spans="1:3" ht="75" customHeight="1" x14ac:dyDescent="0.3">
      <c r="A11" s="5">
        <f t="shared" si="0"/>
        <v>10</v>
      </c>
      <c r="B11" s="8" t="s">
        <v>80</v>
      </c>
      <c r="C11" s="8" t="s">
        <v>197</v>
      </c>
    </row>
    <row r="12" spans="1:3" x14ac:dyDescent="0.3">
      <c r="A12" s="5">
        <f t="shared" si="0"/>
        <v>11</v>
      </c>
      <c r="B12" s="8" t="s">
        <v>82</v>
      </c>
      <c r="C12" s="8" t="s">
        <v>83</v>
      </c>
    </row>
    <row r="13" spans="1:3" ht="28.8" x14ac:dyDescent="0.3">
      <c r="A13" s="5">
        <f t="shared" si="0"/>
        <v>12</v>
      </c>
      <c r="B13" s="8" t="s">
        <v>84</v>
      </c>
      <c r="C13" s="8" t="s">
        <v>101</v>
      </c>
    </row>
    <row r="14" spans="1:3" x14ac:dyDescent="0.3">
      <c r="A14" s="5">
        <f t="shared" si="0"/>
        <v>13</v>
      </c>
      <c r="B14" s="8" t="s">
        <v>86</v>
      </c>
      <c r="C14" s="8" t="s">
        <v>87</v>
      </c>
    </row>
    <row r="15" spans="1:3" ht="28.8" x14ac:dyDescent="0.3">
      <c r="A15" s="5">
        <f t="shared" si="0"/>
        <v>14</v>
      </c>
      <c r="B15" s="8" t="s">
        <v>88</v>
      </c>
      <c r="C15" s="8" t="s">
        <v>103</v>
      </c>
    </row>
    <row r="16" spans="1:3" x14ac:dyDescent="0.3">
      <c r="A16" s="5">
        <f t="shared" si="0"/>
        <v>15</v>
      </c>
      <c r="B16" s="8" t="s">
        <v>90</v>
      </c>
      <c r="C16" s="8" t="s">
        <v>91</v>
      </c>
    </row>
    <row r="17" spans="1:3" ht="28.8" x14ac:dyDescent="0.3">
      <c r="A17" s="5">
        <f t="shared" si="0"/>
        <v>16</v>
      </c>
      <c r="B17" s="8" t="s">
        <v>92</v>
      </c>
      <c r="C17" s="8" t="s">
        <v>93</v>
      </c>
    </row>
    <row r="18" spans="1:3" ht="28.8" x14ac:dyDescent="0.3">
      <c r="A18" s="5">
        <f t="shared" si="0"/>
        <v>17</v>
      </c>
      <c r="B18" s="8" t="s">
        <v>94</v>
      </c>
      <c r="C18" s="8" t="s">
        <v>193</v>
      </c>
    </row>
    <row r="19" spans="1:3" x14ac:dyDescent="0.3">
      <c r="A19" s="5">
        <f t="shared" si="0"/>
        <v>18</v>
      </c>
      <c r="B19" s="8" t="s">
        <v>96</v>
      </c>
      <c r="C19" s="8" t="s">
        <v>97</v>
      </c>
    </row>
    <row r="20" spans="1:3" x14ac:dyDescent="0.3">
      <c r="A20" s="5"/>
      <c r="B20" s="5"/>
      <c r="C20"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zoomScale="75" zoomScaleNormal="75" workbookViewId="0">
      <selection activeCell="C8" sqref="C8"/>
    </sheetView>
  </sheetViews>
  <sheetFormatPr defaultColWidth="9.109375" defaultRowHeight="14.4" x14ac:dyDescent="0.3"/>
  <cols>
    <col min="2" max="2" width="30.109375" customWidth="1"/>
    <col min="3" max="3" width="103.5546875" customWidth="1"/>
    <col min="4" max="4" width="71" customWidth="1"/>
  </cols>
  <sheetData>
    <row r="1" spans="1:4" x14ac:dyDescent="0.3">
      <c r="A1" s="5" t="s">
        <v>66</v>
      </c>
      <c r="B1" s="5" t="s">
        <v>67</v>
      </c>
      <c r="C1" s="3" t="s">
        <v>68</v>
      </c>
    </row>
    <row r="2" spans="1:4" x14ac:dyDescent="0.3">
      <c r="A2" s="5">
        <v>1</v>
      </c>
      <c r="B2" s="8" t="s">
        <v>60</v>
      </c>
      <c r="C2" s="8" t="s">
        <v>105</v>
      </c>
    </row>
    <row r="3" spans="1:4" ht="28.8" x14ac:dyDescent="0.3">
      <c r="A3" s="5">
        <f>A2+1</f>
        <v>2</v>
      </c>
      <c r="B3" s="8" t="s">
        <v>61</v>
      </c>
      <c r="C3" s="8" t="s">
        <v>106</v>
      </c>
      <c r="D3" s="1"/>
    </row>
    <row r="4" spans="1:4" x14ac:dyDescent="0.3">
      <c r="A4" s="5">
        <f t="shared" ref="A4:A19" si="0">A3+1</f>
        <v>3</v>
      </c>
      <c r="B4" s="8" t="s">
        <v>71</v>
      </c>
      <c r="C4" s="8" t="s">
        <v>107</v>
      </c>
      <c r="D4" s="15"/>
    </row>
    <row r="5" spans="1:4" x14ac:dyDescent="0.3">
      <c r="A5" s="5">
        <f t="shared" si="0"/>
        <v>4</v>
      </c>
      <c r="B5" s="8" t="s">
        <v>73</v>
      </c>
      <c r="C5" s="8" t="s">
        <v>108</v>
      </c>
    </row>
    <row r="6" spans="1:4" x14ac:dyDescent="0.3">
      <c r="A6" s="5">
        <f t="shared" si="0"/>
        <v>5</v>
      </c>
      <c r="B6" s="8" t="s">
        <v>10</v>
      </c>
      <c r="C6" s="8" t="s">
        <v>109</v>
      </c>
    </row>
    <row r="7" spans="1:4" x14ac:dyDescent="0.3">
      <c r="A7" s="5">
        <f t="shared" si="0"/>
        <v>6</v>
      </c>
      <c r="B7" s="8" t="s">
        <v>11</v>
      </c>
      <c r="C7" s="8" t="s">
        <v>99</v>
      </c>
    </row>
    <row r="8" spans="1:4" x14ac:dyDescent="0.3">
      <c r="A8" s="5">
        <f t="shared" si="0"/>
        <v>7</v>
      </c>
      <c r="B8" s="8" t="s">
        <v>12</v>
      </c>
      <c r="C8" s="8" t="s">
        <v>206</v>
      </c>
    </row>
    <row r="9" spans="1:4" x14ac:dyDescent="0.3">
      <c r="A9" s="5">
        <f t="shared" si="0"/>
        <v>8</v>
      </c>
      <c r="B9" s="8" t="s">
        <v>76</v>
      </c>
      <c r="C9" s="8" t="s">
        <v>77</v>
      </c>
    </row>
    <row r="10" spans="1:4" x14ac:dyDescent="0.3">
      <c r="A10" s="5">
        <f t="shared" si="0"/>
        <v>9</v>
      </c>
      <c r="B10" s="8" t="s">
        <v>78</v>
      </c>
      <c r="C10" s="8" t="s">
        <v>79</v>
      </c>
    </row>
    <row r="11" spans="1:4" ht="115.2" x14ac:dyDescent="0.3">
      <c r="A11" s="5">
        <f t="shared" si="0"/>
        <v>10</v>
      </c>
      <c r="B11" s="8" t="s">
        <v>80</v>
      </c>
      <c r="C11" s="8" t="s">
        <v>110</v>
      </c>
      <c r="D11" s="20"/>
    </row>
    <row r="12" spans="1:4" x14ac:dyDescent="0.3">
      <c r="A12" s="5">
        <f t="shared" si="0"/>
        <v>11</v>
      </c>
      <c r="B12" s="8" t="s">
        <v>82</v>
      </c>
      <c r="C12" s="8" t="s">
        <v>83</v>
      </c>
    </row>
    <row r="13" spans="1:4" x14ac:dyDescent="0.3">
      <c r="A13" s="5">
        <f t="shared" si="0"/>
        <v>12</v>
      </c>
      <c r="B13" s="8" t="s">
        <v>84</v>
      </c>
      <c r="C13" s="8" t="s">
        <v>101</v>
      </c>
    </row>
    <row r="14" spans="1:4" x14ac:dyDescent="0.3">
      <c r="A14" s="5">
        <f t="shared" si="0"/>
        <v>13</v>
      </c>
      <c r="B14" s="8" t="s">
        <v>86</v>
      </c>
      <c r="C14" s="8" t="s">
        <v>111</v>
      </c>
    </row>
    <row r="15" spans="1:4" ht="28.8" x14ac:dyDescent="0.3">
      <c r="A15" s="5">
        <f t="shared" si="0"/>
        <v>14</v>
      </c>
      <c r="B15" s="8" t="s">
        <v>88</v>
      </c>
      <c r="C15" s="8" t="s">
        <v>112</v>
      </c>
    </row>
    <row r="16" spans="1:4" x14ac:dyDescent="0.3">
      <c r="A16" s="5">
        <f t="shared" si="0"/>
        <v>15</v>
      </c>
      <c r="B16" s="8" t="s">
        <v>90</v>
      </c>
      <c r="C16" s="8" t="s">
        <v>91</v>
      </c>
    </row>
    <row r="17" spans="1:3" x14ac:dyDescent="0.3">
      <c r="A17" s="5">
        <f t="shared" si="0"/>
        <v>16</v>
      </c>
      <c r="B17" s="8" t="s">
        <v>92</v>
      </c>
      <c r="C17" s="8" t="s">
        <v>93</v>
      </c>
    </row>
    <row r="18" spans="1:3" ht="28.8" x14ac:dyDescent="0.3">
      <c r="A18" s="5">
        <f>A17+1</f>
        <v>17</v>
      </c>
      <c r="B18" s="8" t="s">
        <v>94</v>
      </c>
      <c r="C18" s="8" t="s">
        <v>113</v>
      </c>
    </row>
    <row r="19" spans="1:3" x14ac:dyDescent="0.3">
      <c r="A19" s="5">
        <f t="shared" si="0"/>
        <v>18</v>
      </c>
      <c r="B19" s="8" t="s">
        <v>96</v>
      </c>
      <c r="C19" s="8" t="s">
        <v>97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workbookViewId="0">
      <selection activeCell="C8" sqref="C8"/>
    </sheetView>
  </sheetViews>
  <sheetFormatPr defaultRowHeight="14.4" x14ac:dyDescent="0.3"/>
  <cols>
    <col min="2" max="2" width="30.109375" customWidth="1"/>
    <col min="3" max="3" width="103.5546875" customWidth="1"/>
  </cols>
  <sheetData>
    <row r="1" spans="1:3" x14ac:dyDescent="0.3">
      <c r="A1" s="5" t="s">
        <v>66</v>
      </c>
      <c r="B1" s="5" t="s">
        <v>67</v>
      </c>
      <c r="C1" s="3" t="s">
        <v>68</v>
      </c>
    </row>
    <row r="2" spans="1:3" x14ac:dyDescent="0.3">
      <c r="A2" s="5">
        <v>1</v>
      </c>
      <c r="B2" s="8" t="s">
        <v>60</v>
      </c>
      <c r="C2" s="8" t="s">
        <v>105</v>
      </c>
    </row>
    <row r="3" spans="1:3" x14ac:dyDescent="0.3">
      <c r="A3" s="5">
        <f>A2+1</f>
        <v>2</v>
      </c>
      <c r="B3" s="8" t="s">
        <v>61</v>
      </c>
      <c r="C3" s="8" t="s">
        <v>194</v>
      </c>
    </row>
    <row r="4" spans="1:3" x14ac:dyDescent="0.3">
      <c r="A4" s="5">
        <f t="shared" ref="A4:A19" si="0">A3+1</f>
        <v>3</v>
      </c>
      <c r="B4" s="8" t="s">
        <v>71</v>
      </c>
      <c r="C4" s="8" t="s">
        <v>72</v>
      </c>
    </row>
    <row r="5" spans="1:3" x14ac:dyDescent="0.3">
      <c r="A5" s="5">
        <f t="shared" si="0"/>
        <v>4</v>
      </c>
      <c r="B5" s="8" t="s">
        <v>73</v>
      </c>
      <c r="C5" s="8" t="s">
        <v>108</v>
      </c>
    </row>
    <row r="6" spans="1:3" x14ac:dyDescent="0.3">
      <c r="A6" s="5">
        <f t="shared" si="0"/>
        <v>5</v>
      </c>
      <c r="B6" s="8" t="s">
        <v>10</v>
      </c>
      <c r="C6" s="8">
        <v>0</v>
      </c>
    </row>
    <row r="7" spans="1:3" x14ac:dyDescent="0.3">
      <c r="A7" s="5">
        <f t="shared" si="0"/>
        <v>6</v>
      </c>
      <c r="B7" s="8" t="s">
        <v>11</v>
      </c>
      <c r="C7" s="8" t="s">
        <v>99</v>
      </c>
    </row>
    <row r="8" spans="1:3" x14ac:dyDescent="0.3">
      <c r="A8" s="5">
        <f t="shared" si="0"/>
        <v>7</v>
      </c>
      <c r="B8" s="8" t="s">
        <v>12</v>
      </c>
      <c r="C8" s="8" t="s">
        <v>207</v>
      </c>
    </row>
    <row r="9" spans="1:3" x14ac:dyDescent="0.3">
      <c r="A9" s="5">
        <f t="shared" si="0"/>
        <v>8</v>
      </c>
      <c r="B9" s="8" t="s">
        <v>76</v>
      </c>
      <c r="C9" s="8" t="s">
        <v>77</v>
      </c>
    </row>
    <row r="10" spans="1:3" x14ac:dyDescent="0.3">
      <c r="A10" s="5">
        <f t="shared" si="0"/>
        <v>9</v>
      </c>
      <c r="B10" s="8" t="s">
        <v>78</v>
      </c>
      <c r="C10" s="8" t="s">
        <v>79</v>
      </c>
    </row>
    <row r="11" spans="1:3" ht="100.8" x14ac:dyDescent="0.3">
      <c r="A11" s="5">
        <f t="shared" si="0"/>
        <v>10</v>
      </c>
      <c r="B11" s="8" t="s">
        <v>80</v>
      </c>
      <c r="C11" s="8" t="s">
        <v>198</v>
      </c>
    </row>
    <row r="12" spans="1:3" x14ac:dyDescent="0.3">
      <c r="A12" s="5">
        <f t="shared" si="0"/>
        <v>11</v>
      </c>
      <c r="B12" s="8" t="s">
        <v>82</v>
      </c>
      <c r="C12" s="8" t="s">
        <v>83</v>
      </c>
    </row>
    <row r="13" spans="1:3" x14ac:dyDescent="0.3">
      <c r="A13" s="5">
        <f t="shared" si="0"/>
        <v>12</v>
      </c>
      <c r="B13" s="8" t="s">
        <v>84</v>
      </c>
      <c r="C13" s="8" t="s">
        <v>101</v>
      </c>
    </row>
    <row r="14" spans="1:3" x14ac:dyDescent="0.3">
      <c r="A14" s="5">
        <f t="shared" si="0"/>
        <v>13</v>
      </c>
      <c r="B14" s="8" t="s">
        <v>86</v>
      </c>
      <c r="C14" s="8" t="s">
        <v>196</v>
      </c>
    </row>
    <row r="15" spans="1:3" ht="28.8" x14ac:dyDescent="0.3">
      <c r="A15" s="5">
        <f t="shared" si="0"/>
        <v>14</v>
      </c>
      <c r="B15" s="8" t="s">
        <v>88</v>
      </c>
      <c r="C15" s="8" t="s">
        <v>112</v>
      </c>
    </row>
    <row r="16" spans="1:3" x14ac:dyDescent="0.3">
      <c r="A16" s="5">
        <f t="shared" si="0"/>
        <v>15</v>
      </c>
      <c r="B16" s="8" t="s">
        <v>90</v>
      </c>
      <c r="C16" s="8" t="s">
        <v>91</v>
      </c>
    </row>
    <row r="17" spans="1:3" x14ac:dyDescent="0.3">
      <c r="A17" s="5">
        <f t="shared" si="0"/>
        <v>16</v>
      </c>
      <c r="B17" s="8" t="s">
        <v>92</v>
      </c>
      <c r="C17" s="8" t="s">
        <v>93</v>
      </c>
    </row>
    <row r="18" spans="1:3" x14ac:dyDescent="0.3">
      <c r="A18" s="5">
        <f>A17+1</f>
        <v>17</v>
      </c>
      <c r="B18" s="8" t="s">
        <v>94</v>
      </c>
      <c r="C18" s="8" t="s">
        <v>195</v>
      </c>
    </row>
    <row r="19" spans="1:3" x14ac:dyDescent="0.3">
      <c r="A19" s="5">
        <f t="shared" si="0"/>
        <v>18</v>
      </c>
      <c r="B19" s="8" t="s">
        <v>96</v>
      </c>
      <c r="C19" s="8"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zoomScale="75" zoomScaleNormal="75" workbookViewId="0">
      <selection activeCell="C8" sqref="C8"/>
    </sheetView>
  </sheetViews>
  <sheetFormatPr defaultColWidth="9.109375" defaultRowHeight="14.4" x14ac:dyDescent="0.3"/>
  <cols>
    <col min="1" max="1" width="7.5546875" style="12" bestFit="1" customWidth="1"/>
    <col min="2" max="2" width="29.33203125" style="13" customWidth="1"/>
    <col min="3" max="3" width="115.88671875" style="15" customWidth="1"/>
    <col min="4" max="4" width="16.109375" style="6" customWidth="1"/>
    <col min="5" max="16384" width="9.109375" style="7"/>
  </cols>
  <sheetData>
    <row r="1" spans="1:4" x14ac:dyDescent="0.3">
      <c r="A1" s="3" t="s">
        <v>66</v>
      </c>
      <c r="B1" s="3" t="s">
        <v>67</v>
      </c>
      <c r="C1" s="3" t="s">
        <v>68</v>
      </c>
    </row>
    <row r="2" spans="1:4" x14ac:dyDescent="0.3">
      <c r="A2" s="3">
        <v>1</v>
      </c>
      <c r="B2" s="8" t="s">
        <v>60</v>
      </c>
      <c r="C2" s="8" t="s">
        <v>105</v>
      </c>
    </row>
    <row r="3" spans="1:4" x14ac:dyDescent="0.3">
      <c r="A3" s="3">
        <f>A2+1</f>
        <v>2</v>
      </c>
      <c r="B3" s="8" t="s">
        <v>61</v>
      </c>
      <c r="C3" s="8" t="s">
        <v>114</v>
      </c>
    </row>
    <row r="4" spans="1:4" x14ac:dyDescent="0.3">
      <c r="A4" s="3">
        <f t="shared" ref="A4:A19" si="0">A3+1</f>
        <v>3</v>
      </c>
      <c r="B4" s="8" t="s">
        <v>71</v>
      </c>
      <c r="C4" s="8" t="s">
        <v>115</v>
      </c>
      <c r="D4" s="27"/>
    </row>
    <row r="5" spans="1:4" x14ac:dyDescent="0.3">
      <c r="A5" s="3">
        <f t="shared" si="0"/>
        <v>4</v>
      </c>
      <c r="B5" s="8" t="s">
        <v>73</v>
      </c>
      <c r="C5" s="8" t="s">
        <v>108</v>
      </c>
    </row>
    <row r="6" spans="1:4" x14ac:dyDescent="0.3">
      <c r="A6" s="3">
        <f t="shared" si="0"/>
        <v>5</v>
      </c>
      <c r="B6" s="8" t="s">
        <v>10</v>
      </c>
      <c r="C6" s="8">
        <v>0</v>
      </c>
    </row>
    <row r="7" spans="1:4" x14ac:dyDescent="0.3">
      <c r="A7" s="3">
        <f t="shared" si="0"/>
        <v>6</v>
      </c>
      <c r="B7" s="8" t="s">
        <v>11</v>
      </c>
      <c r="C7" s="8" t="s">
        <v>75</v>
      </c>
    </row>
    <row r="8" spans="1:4" x14ac:dyDescent="0.3">
      <c r="A8" s="3">
        <f t="shared" si="0"/>
        <v>7</v>
      </c>
      <c r="B8" s="8" t="s">
        <v>12</v>
      </c>
      <c r="C8" s="8" t="s">
        <v>208</v>
      </c>
    </row>
    <row r="9" spans="1:4" x14ac:dyDescent="0.3">
      <c r="A9" s="3">
        <f t="shared" si="0"/>
        <v>8</v>
      </c>
      <c r="B9" s="8" t="s">
        <v>76</v>
      </c>
      <c r="C9" s="8" t="s">
        <v>77</v>
      </c>
    </row>
    <row r="10" spans="1:4" x14ac:dyDescent="0.3">
      <c r="A10" s="3">
        <f t="shared" si="0"/>
        <v>9</v>
      </c>
      <c r="B10" s="8" t="s">
        <v>78</v>
      </c>
      <c r="C10" s="8" t="s">
        <v>79</v>
      </c>
    </row>
    <row r="11" spans="1:4" s="10" customFormat="1" ht="100.8" x14ac:dyDescent="0.3">
      <c r="A11" s="3">
        <f t="shared" si="0"/>
        <v>10</v>
      </c>
      <c r="B11" s="8" t="s">
        <v>80</v>
      </c>
      <c r="C11" s="8" t="s">
        <v>116</v>
      </c>
      <c r="D11" s="23"/>
    </row>
    <row r="12" spans="1:4" x14ac:dyDescent="0.3">
      <c r="A12" s="3">
        <f t="shared" si="0"/>
        <v>11</v>
      </c>
      <c r="B12" s="8" t="s">
        <v>82</v>
      </c>
      <c r="C12" s="8" t="s">
        <v>83</v>
      </c>
    </row>
    <row r="13" spans="1:4" x14ac:dyDescent="0.3">
      <c r="A13" s="3">
        <f t="shared" si="0"/>
        <v>12</v>
      </c>
      <c r="B13" s="8" t="s">
        <v>84</v>
      </c>
      <c r="C13" s="8" t="s">
        <v>85</v>
      </c>
    </row>
    <row r="14" spans="1:4" x14ac:dyDescent="0.3">
      <c r="A14" s="3">
        <f t="shared" si="0"/>
        <v>13</v>
      </c>
      <c r="B14" s="8" t="s">
        <v>86</v>
      </c>
      <c r="C14" s="8" t="s">
        <v>117</v>
      </c>
      <c r="D14" s="11"/>
    </row>
    <row r="15" spans="1:4" ht="28.8" x14ac:dyDescent="0.3">
      <c r="A15" s="3">
        <f t="shared" si="0"/>
        <v>14</v>
      </c>
      <c r="B15" s="8" t="s">
        <v>88</v>
      </c>
      <c r="C15" s="8" t="s">
        <v>118</v>
      </c>
    </row>
    <row r="16" spans="1:4" x14ac:dyDescent="0.3">
      <c r="A16" s="3">
        <f t="shared" si="0"/>
        <v>15</v>
      </c>
      <c r="B16" s="8" t="s">
        <v>90</v>
      </c>
      <c r="C16" s="8" t="s">
        <v>91</v>
      </c>
    </row>
    <row r="17" spans="1:3" ht="28.8" x14ac:dyDescent="0.3">
      <c r="A17" s="3">
        <f t="shared" si="0"/>
        <v>16</v>
      </c>
      <c r="B17" s="8" t="s">
        <v>92</v>
      </c>
      <c r="C17" s="8" t="s">
        <v>119</v>
      </c>
    </row>
    <row r="18" spans="1:3" x14ac:dyDescent="0.3">
      <c r="A18" s="3">
        <f>A17+1</f>
        <v>17</v>
      </c>
      <c r="B18" s="8" t="s">
        <v>94</v>
      </c>
      <c r="C18" s="8" t="s">
        <v>120</v>
      </c>
    </row>
    <row r="19" spans="1:3" x14ac:dyDescent="0.3">
      <c r="A19" s="3">
        <f t="shared" si="0"/>
        <v>18</v>
      </c>
      <c r="B19" s="8" t="s">
        <v>96</v>
      </c>
      <c r="C19" s="8" t="s">
        <v>97</v>
      </c>
    </row>
    <row r="20" spans="1:3" x14ac:dyDescent="0.3">
      <c r="C20" s="14"/>
    </row>
    <row r="26" spans="1:3" x14ac:dyDescent="0.3">
      <c r="C26" s="4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zoomScale="75" zoomScaleNormal="75" workbookViewId="0">
      <selection activeCell="C10" sqref="C10"/>
    </sheetView>
  </sheetViews>
  <sheetFormatPr defaultColWidth="9.109375" defaultRowHeight="14.4" x14ac:dyDescent="0.3"/>
  <cols>
    <col min="2" max="2" width="23" customWidth="1"/>
    <col min="3" max="3" width="123.109375" customWidth="1"/>
    <col min="4" max="4" width="63.33203125" customWidth="1"/>
  </cols>
  <sheetData>
    <row r="1" spans="1:4" x14ac:dyDescent="0.3">
      <c r="A1" s="3" t="s">
        <v>66</v>
      </c>
      <c r="B1" s="3" t="s">
        <v>67</v>
      </c>
      <c r="C1" s="3" t="s">
        <v>68</v>
      </c>
    </row>
    <row r="2" spans="1:4" x14ac:dyDescent="0.3">
      <c r="A2" s="3">
        <v>1</v>
      </c>
      <c r="B2" s="8" t="s">
        <v>60</v>
      </c>
      <c r="C2" s="8" t="s">
        <v>69</v>
      </c>
    </row>
    <row r="3" spans="1:4" x14ac:dyDescent="0.3">
      <c r="A3" s="3">
        <f>A2+1</f>
        <v>2</v>
      </c>
      <c r="B3" s="8" t="s">
        <v>61</v>
      </c>
      <c r="C3" s="8" t="s">
        <v>121</v>
      </c>
    </row>
    <row r="4" spans="1:4" x14ac:dyDescent="0.3">
      <c r="A4" s="3">
        <f t="shared" ref="A4:A19" si="0">A3+1</f>
        <v>3</v>
      </c>
      <c r="B4" s="8" t="s">
        <v>71</v>
      </c>
      <c r="C4" s="8" t="s">
        <v>72</v>
      </c>
    </row>
    <row r="5" spans="1:4" x14ac:dyDescent="0.3">
      <c r="A5" s="3">
        <f t="shared" si="0"/>
        <v>4</v>
      </c>
      <c r="B5" s="8" t="s">
        <v>73</v>
      </c>
      <c r="C5" s="31" t="s">
        <v>74</v>
      </c>
    </row>
    <row r="6" spans="1:4" x14ac:dyDescent="0.3">
      <c r="A6" s="3">
        <f t="shared" si="0"/>
        <v>5</v>
      </c>
      <c r="B6" s="8" t="s">
        <v>10</v>
      </c>
      <c r="C6" s="8">
        <v>0</v>
      </c>
    </row>
    <row r="7" spans="1:4" x14ac:dyDescent="0.3">
      <c r="A7" s="3">
        <f t="shared" si="0"/>
        <v>6</v>
      </c>
      <c r="B7" s="8" t="s">
        <v>11</v>
      </c>
      <c r="C7" s="8" t="s">
        <v>75</v>
      </c>
    </row>
    <row r="8" spans="1:4" x14ac:dyDescent="0.3">
      <c r="A8" s="3">
        <f t="shared" si="0"/>
        <v>7</v>
      </c>
      <c r="B8" s="8" t="s">
        <v>12</v>
      </c>
      <c r="C8" s="8" t="s">
        <v>122</v>
      </c>
    </row>
    <row r="9" spans="1:4" x14ac:dyDescent="0.3">
      <c r="A9" s="3">
        <f t="shared" si="0"/>
        <v>8</v>
      </c>
      <c r="B9" s="8" t="s">
        <v>76</v>
      </c>
      <c r="C9" s="8" t="s">
        <v>77</v>
      </c>
    </row>
    <row r="10" spans="1:4" x14ac:dyDescent="0.3">
      <c r="A10" s="3">
        <f t="shared" si="0"/>
        <v>9</v>
      </c>
      <c r="B10" s="8" t="s">
        <v>78</v>
      </c>
      <c r="C10" s="8" t="s">
        <v>201</v>
      </c>
    </row>
    <row r="11" spans="1:4" ht="86.4" x14ac:dyDescent="0.3">
      <c r="A11" s="3">
        <f t="shared" si="0"/>
        <v>10</v>
      </c>
      <c r="B11" s="8" t="s">
        <v>80</v>
      </c>
      <c r="C11" s="8" t="s">
        <v>123</v>
      </c>
      <c r="D11" s="20"/>
    </row>
    <row r="12" spans="1:4" x14ac:dyDescent="0.3">
      <c r="A12" s="3">
        <f t="shared" si="0"/>
        <v>11</v>
      </c>
      <c r="B12" s="8" t="s">
        <v>82</v>
      </c>
      <c r="C12" s="8" t="s">
        <v>83</v>
      </c>
    </row>
    <row r="13" spans="1:4" ht="28.8" x14ac:dyDescent="0.3">
      <c r="A13" s="3">
        <f t="shared" si="0"/>
        <v>12</v>
      </c>
      <c r="B13" s="8" t="s">
        <v>84</v>
      </c>
      <c r="C13" s="8" t="s">
        <v>85</v>
      </c>
    </row>
    <row r="14" spans="1:4" x14ac:dyDescent="0.3">
      <c r="A14" s="3">
        <f t="shared" si="0"/>
        <v>13</v>
      </c>
      <c r="B14" s="8" t="s">
        <v>86</v>
      </c>
      <c r="C14" s="8" t="s">
        <v>87</v>
      </c>
    </row>
    <row r="15" spans="1:4" x14ac:dyDescent="0.3">
      <c r="A15" s="3">
        <f t="shared" si="0"/>
        <v>14</v>
      </c>
      <c r="B15" s="8" t="s">
        <v>88</v>
      </c>
      <c r="C15" s="8" t="s">
        <v>124</v>
      </c>
    </row>
    <row r="16" spans="1:4" x14ac:dyDescent="0.3">
      <c r="A16" s="3">
        <f t="shared" si="0"/>
        <v>15</v>
      </c>
      <c r="B16" s="8" t="s">
        <v>90</v>
      </c>
      <c r="C16" s="8" t="s">
        <v>91</v>
      </c>
    </row>
    <row r="17" spans="1:3" ht="28.8" x14ac:dyDescent="0.3">
      <c r="A17" s="3">
        <f t="shared" si="0"/>
        <v>16</v>
      </c>
      <c r="B17" s="8" t="s">
        <v>92</v>
      </c>
      <c r="C17" s="8" t="s">
        <v>119</v>
      </c>
    </row>
    <row r="18" spans="1:3" x14ac:dyDescent="0.3">
      <c r="A18" s="3">
        <f>A17+1</f>
        <v>17</v>
      </c>
      <c r="B18" s="8" t="s">
        <v>94</v>
      </c>
      <c r="C18" s="8" t="s">
        <v>125</v>
      </c>
    </row>
    <row r="19" spans="1:3" x14ac:dyDescent="0.3">
      <c r="A19" s="3">
        <f t="shared" si="0"/>
        <v>18</v>
      </c>
      <c r="B19" s="8" t="s">
        <v>96</v>
      </c>
      <c r="C19" s="8"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C11" sqref="C11"/>
    </sheetView>
  </sheetViews>
  <sheetFormatPr defaultColWidth="9.109375" defaultRowHeight="14.4" x14ac:dyDescent="0.3"/>
  <cols>
    <col min="1" max="1" width="7.5546875" bestFit="1" customWidth="1"/>
    <col min="2" max="2" width="21.109375" customWidth="1"/>
    <col min="3" max="3" width="100.44140625" customWidth="1"/>
  </cols>
  <sheetData>
    <row r="1" spans="1:4" x14ac:dyDescent="0.3">
      <c r="A1" s="3" t="s">
        <v>66</v>
      </c>
      <c r="B1" s="24" t="s">
        <v>67</v>
      </c>
      <c r="C1" s="30" t="s">
        <v>68</v>
      </c>
    </row>
    <row r="2" spans="1:4" x14ac:dyDescent="0.3">
      <c r="A2" s="3">
        <v>1</v>
      </c>
      <c r="B2" s="25" t="s">
        <v>60</v>
      </c>
      <c r="C2" s="25" t="s">
        <v>69</v>
      </c>
    </row>
    <row r="3" spans="1:4" ht="33" customHeight="1" x14ac:dyDescent="0.3">
      <c r="A3" s="3">
        <f>A2+1</f>
        <v>2</v>
      </c>
      <c r="B3" s="25" t="s">
        <v>61</v>
      </c>
      <c r="C3" s="25" t="s">
        <v>126</v>
      </c>
      <c r="D3" s="1"/>
    </row>
    <row r="4" spans="1:4" x14ac:dyDescent="0.3">
      <c r="A4" s="3">
        <f t="shared" ref="A4:A19" si="0">A3+1</f>
        <v>3</v>
      </c>
      <c r="B4" s="25" t="s">
        <v>71</v>
      </c>
      <c r="C4" s="25" t="s">
        <v>72</v>
      </c>
    </row>
    <row r="5" spans="1:4" x14ac:dyDescent="0.3">
      <c r="A5" s="3">
        <f t="shared" si="0"/>
        <v>4</v>
      </c>
      <c r="B5" s="25" t="s">
        <v>73</v>
      </c>
      <c r="C5" s="25" t="s">
        <v>74</v>
      </c>
    </row>
    <row r="6" spans="1:4" x14ac:dyDescent="0.3">
      <c r="A6" s="3">
        <f t="shared" si="0"/>
        <v>5</v>
      </c>
      <c r="B6" s="25" t="s">
        <v>10</v>
      </c>
      <c r="C6" s="25">
        <v>0</v>
      </c>
    </row>
    <row r="7" spans="1:4" x14ac:dyDescent="0.3">
      <c r="A7" s="3">
        <f t="shared" si="0"/>
        <v>6</v>
      </c>
      <c r="B7" s="25" t="s">
        <v>11</v>
      </c>
      <c r="C7" s="25" t="s">
        <v>75</v>
      </c>
    </row>
    <row r="8" spans="1:4" x14ac:dyDescent="0.3">
      <c r="A8" s="3">
        <f t="shared" si="0"/>
        <v>7</v>
      </c>
      <c r="B8" s="25" t="s">
        <v>12</v>
      </c>
      <c r="C8" s="77" t="s">
        <v>232</v>
      </c>
    </row>
    <row r="9" spans="1:4" x14ac:dyDescent="0.3">
      <c r="A9" s="3">
        <f t="shared" si="0"/>
        <v>8</v>
      </c>
      <c r="B9" s="25" t="s">
        <v>76</v>
      </c>
      <c r="C9" s="25" t="s">
        <v>77</v>
      </c>
    </row>
    <row r="10" spans="1:4" ht="28.8" x14ac:dyDescent="0.3">
      <c r="A10" s="3">
        <f t="shared" si="0"/>
        <v>9</v>
      </c>
      <c r="B10" s="25" t="s">
        <v>78</v>
      </c>
      <c r="C10" s="25" t="s">
        <v>79</v>
      </c>
    </row>
    <row r="11" spans="1:4" s="15" customFormat="1" ht="144" x14ac:dyDescent="0.3">
      <c r="A11" s="3">
        <f t="shared" si="0"/>
        <v>10</v>
      </c>
      <c r="B11" s="25" t="s">
        <v>80</v>
      </c>
      <c r="C11" s="8" t="s">
        <v>127</v>
      </c>
      <c r="D11" s="14"/>
    </row>
    <row r="12" spans="1:4" x14ac:dyDescent="0.3">
      <c r="A12" s="3">
        <f t="shared" si="0"/>
        <v>11</v>
      </c>
      <c r="B12" s="25" t="s">
        <v>82</v>
      </c>
      <c r="C12" s="25" t="s">
        <v>83</v>
      </c>
    </row>
    <row r="13" spans="1:4" ht="28.8" x14ac:dyDescent="0.3">
      <c r="A13" s="3">
        <f t="shared" si="0"/>
        <v>12</v>
      </c>
      <c r="B13" s="25" t="s">
        <v>84</v>
      </c>
      <c r="C13" s="8" t="s">
        <v>101</v>
      </c>
    </row>
    <row r="14" spans="1:4" x14ac:dyDescent="0.3">
      <c r="A14" s="3">
        <f t="shared" si="0"/>
        <v>13</v>
      </c>
      <c r="B14" s="25" t="s">
        <v>86</v>
      </c>
      <c r="C14" s="25" t="s">
        <v>111</v>
      </c>
    </row>
    <row r="15" spans="1:4" ht="28.8" x14ac:dyDescent="0.3">
      <c r="A15" s="3">
        <f t="shared" si="0"/>
        <v>14</v>
      </c>
      <c r="B15" s="25" t="s">
        <v>88</v>
      </c>
      <c r="C15" s="25" t="s">
        <v>103</v>
      </c>
    </row>
    <row r="16" spans="1:4" x14ac:dyDescent="0.3">
      <c r="A16" s="3">
        <f t="shared" si="0"/>
        <v>15</v>
      </c>
      <c r="B16" s="25" t="s">
        <v>90</v>
      </c>
      <c r="C16" s="25" t="s">
        <v>91</v>
      </c>
    </row>
    <row r="17" spans="1:3" ht="28.8" x14ac:dyDescent="0.3">
      <c r="A17" s="3">
        <f t="shared" si="0"/>
        <v>16</v>
      </c>
      <c r="B17" s="25" t="s">
        <v>92</v>
      </c>
      <c r="C17" s="25" t="s">
        <v>93</v>
      </c>
    </row>
    <row r="18" spans="1:3" x14ac:dyDescent="0.3">
      <c r="A18" s="3">
        <f>A17+1</f>
        <v>17</v>
      </c>
      <c r="B18" s="25" t="s">
        <v>94</v>
      </c>
      <c r="C18" s="25" t="s">
        <v>128</v>
      </c>
    </row>
    <row r="19" spans="1:3" x14ac:dyDescent="0.3">
      <c r="A19" s="3">
        <f t="shared" si="0"/>
        <v>18</v>
      </c>
      <c r="B19" s="25" t="s">
        <v>96</v>
      </c>
      <c r="C19" s="25" t="s">
        <v>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D700C-44B1-4C37-B8CD-D31D2F36B1CC}">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e92b3888-6436-4536-a96b-d3f820c1a659"/>
    <ds:schemaRef ds:uri="http://www.w3.org/XML/1998/namespace"/>
    <ds:schemaRef ds:uri="http://purl.org/dc/dcmitype/"/>
  </ds:schemaRefs>
</ds:datastoreItem>
</file>

<file path=customXml/itemProps3.xml><?xml version="1.0" encoding="utf-8"?>
<ds:datastoreItem xmlns:ds="http://schemas.openxmlformats.org/officeDocument/2006/customXml" ds:itemID="{131752AA-7156-4140-85B0-C2648213F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4.2 (4.5)</vt:lpstr>
      <vt:lpstr>F Specific output 4.5.1 (1)</vt:lpstr>
      <vt:lpstr>F Specific output 4.5.1 (2)</vt:lpstr>
      <vt:lpstr>F Specific output 4.5.1 (3)</vt:lpstr>
      <vt:lpstr>F Specific result 4.5.1(1)</vt:lpstr>
      <vt:lpstr>F Specific result 4.5.1 (2)</vt:lpstr>
      <vt:lpstr>F Specific result 4.5.2 (1)</vt:lpstr>
      <vt:lpstr>F Specific output 4.5.3 (1)</vt:lpstr>
      <vt:lpstr>F Specific output 4.5.4 (1)</vt:lpstr>
      <vt:lpstr>F Specific result 4.5.4 (1)</vt:lpstr>
      <vt:lpstr>F Specific output 4.5.6 (1)</vt:lpstr>
      <vt:lpstr>F Specific result 4.5.6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2025-11-05T08:38:06Z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