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S:\24_vp_dep\bendras\10. Projektų administravimas 2014-2020\Stebėsenos rodikliai\2021-2027\VP keitimai\6. Vidurio peržiūra (MRT II)\Atnaujinta po EK pastabų 2025-12\_Galutiniai\2. Ne MTR2 MD (patikslint kof.)\"/>
    </mc:Choice>
  </mc:AlternateContent>
  <xr:revisionPtr revIDLastSave="0" documentId="13_ncr:1_{6E1E1E41-5E1B-4E86-B584-8A29CE630580}" xr6:coauthVersionLast="47" xr6:coauthVersionMax="47" xr10:uidLastSave="{00000000-0000-0000-0000-000000000000}"/>
  <bookViews>
    <workbookView xWindow="-120" yWindow="-120" windowWidth="29040" windowHeight="15720" xr2:uid="{00000000-000D-0000-FFFF-FFFF00000000}"/>
  </bookViews>
  <sheets>
    <sheet name="4.11 (6.1)" sheetId="48" r:id="rId1"/>
    <sheet name="F Specific output 6.1.1 (1)" sheetId="49" r:id="rId2"/>
    <sheet name="F Specific output 6.1.1 (2)" sheetId="51" r:id="rId3"/>
    <sheet name="F Specific output 6.1.1 (3)" sheetId="56" r:id="rId4"/>
    <sheet name="F Specific result 6.1.1 (1)" sheetId="35" r:id="rId5"/>
    <sheet name="F Specific result 6.1.1 (2)" sheetId="47" r:id="rId6"/>
    <sheet name="F Specific result 6.1.1 (3)" sheetId="54"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8" l="1"/>
  <c r="C6" i="48"/>
  <c r="O13" i="48"/>
  <c r="O7" i="48"/>
  <c r="C34" i="48" l="1"/>
  <c r="A34" i="48"/>
  <c r="C33" i="48"/>
  <c r="A33" i="48"/>
  <c r="C32" i="48"/>
  <c r="A32" i="48"/>
  <c r="C31" i="48"/>
  <c r="A31" i="48"/>
  <c r="C30" i="48"/>
  <c r="A30" i="48"/>
  <c r="C29" i="48"/>
  <c r="A29" i="48"/>
  <c r="C28" i="48"/>
  <c r="A28" i="48"/>
  <c r="C27" i="48"/>
  <c r="A27" i="48"/>
  <c r="C26" i="48"/>
  <c r="B26" i="48"/>
  <c r="A26" i="48"/>
  <c r="C25" i="48"/>
  <c r="B25" i="48"/>
  <c r="A25" i="48"/>
  <c r="C24" i="48"/>
  <c r="B24" i="48"/>
  <c r="A24" i="48"/>
  <c r="C23" i="48"/>
  <c r="B23" i="48"/>
  <c r="A23" i="48"/>
  <c r="D30" i="48" l="1"/>
  <c r="D29" i="48"/>
  <c r="B32" i="48" l="1"/>
  <c r="B31" i="48"/>
  <c r="B30" i="48"/>
  <c r="B29" i="48"/>
  <c r="B28" i="48"/>
  <c r="B27" i="48"/>
  <c r="B34" i="48"/>
  <c r="B33" i="48"/>
  <c r="I34" i="48" l="1"/>
  <c r="D34" i="48"/>
  <c r="I33" i="48"/>
  <c r="D33" i="48"/>
  <c r="I32" i="48"/>
  <c r="D32" i="48"/>
  <c r="I31" i="48"/>
  <c r="D31" i="48"/>
  <c r="I30" i="48"/>
  <c r="I29" i="48"/>
  <c r="I28" i="48"/>
  <c r="H28" i="48"/>
  <c r="I27" i="48"/>
  <c r="H27" i="48"/>
  <c r="I26" i="48"/>
  <c r="I25" i="48"/>
  <c r="I24" i="48"/>
  <c r="I23" i="48"/>
  <c r="C19" i="48"/>
  <c r="P18" i="48"/>
  <c r="M18" i="48"/>
  <c r="C18" i="48"/>
  <c r="H26" i="48"/>
  <c r="O12" i="48"/>
  <c r="H24" i="48" s="1"/>
  <c r="F12" i="48"/>
  <c r="H25" i="48"/>
  <c r="O6" i="48"/>
  <c r="D35" i="48" l="1"/>
  <c r="E19" i="48"/>
  <c r="O18" i="48"/>
  <c r="I35" i="48"/>
  <c r="J35" i="48" s="1"/>
  <c r="G12" i="48"/>
  <c r="B12" i="48"/>
  <c r="F19" i="48"/>
  <c r="H23" i="48"/>
  <c r="H35" i="48" s="1"/>
  <c r="E18" i="48"/>
  <c r="F6" i="48" l="1"/>
  <c r="B6" i="48" l="1"/>
  <c r="F18" i="48"/>
  <c r="G6" i="48"/>
  <c r="A4" i="56" l="1"/>
  <c r="A5" i="56" s="1"/>
  <c r="A6" i="56" s="1"/>
  <c r="A7" i="56" s="1"/>
  <c r="A8" i="56" s="1"/>
  <c r="A9" i="56" s="1"/>
  <c r="A10" i="56" s="1"/>
  <c r="A11" i="56" s="1"/>
  <c r="A12" i="56" s="1"/>
  <c r="A13" i="56" s="1"/>
  <c r="A14" i="56" s="1"/>
  <c r="A15" i="56" s="1"/>
  <c r="A16" i="56" s="1"/>
  <c r="A17" i="56" s="1"/>
  <c r="A18" i="56" s="1"/>
  <c r="A19" i="56" s="1"/>
  <c r="A20" i="56" s="1"/>
  <c r="A4" i="54" l="1"/>
  <c r="A5" i="54" s="1"/>
  <c r="A6" i="54" s="1"/>
  <c r="A7" i="54" s="1"/>
  <c r="A8" i="54" s="1"/>
  <c r="A9" i="54" s="1"/>
  <c r="A10" i="54" s="1"/>
  <c r="A11" i="54" s="1"/>
  <c r="A12" i="54" s="1"/>
  <c r="A13" i="54" s="1"/>
  <c r="A14" i="54" s="1"/>
  <c r="A15" i="54" s="1"/>
  <c r="A16" i="54" s="1"/>
  <c r="A17" i="54" s="1"/>
  <c r="A18" i="54" s="1"/>
  <c r="A19" i="54" s="1"/>
  <c r="A20" i="54" s="1"/>
  <c r="A4" i="51"/>
  <c r="A5" i="51" s="1"/>
  <c r="A6" i="51" s="1"/>
  <c r="A7" i="51" s="1"/>
  <c r="A8" i="51" s="1"/>
  <c r="A9" i="51" s="1"/>
  <c r="A10" i="51" s="1"/>
  <c r="A11" i="51" s="1"/>
  <c r="A12" i="51" s="1"/>
  <c r="A13" i="51" s="1"/>
  <c r="A14" i="51" s="1"/>
  <c r="A15" i="51" s="1"/>
  <c r="A16" i="51" s="1"/>
  <c r="A17" i="51" s="1"/>
  <c r="A18" i="51" s="1"/>
  <c r="A19" i="51" s="1"/>
  <c r="A20" i="51" s="1"/>
  <c r="A4" i="49"/>
  <c r="A5" i="49" s="1"/>
  <c r="A6" i="49" s="1"/>
  <c r="A7" i="49" s="1"/>
  <c r="A8" i="49" s="1"/>
  <c r="A9" i="49" s="1"/>
  <c r="A10" i="49" s="1"/>
  <c r="A11" i="49" s="1"/>
  <c r="A12" i="49" s="1"/>
  <c r="A13" i="49" s="1"/>
  <c r="A14" i="49" s="1"/>
  <c r="A15" i="49" s="1"/>
  <c r="A16" i="49" s="1"/>
  <c r="A17" i="49" s="1"/>
  <c r="A18" i="49" s="1"/>
  <c r="A19" i="49" s="1"/>
  <c r="A20" i="49" s="1"/>
  <c r="A4" i="47" l="1"/>
  <c r="A5" i="47" s="1"/>
  <c r="A6" i="47" s="1"/>
  <c r="A7" i="47" s="1"/>
  <c r="A8" i="47" s="1"/>
  <c r="A9" i="47" s="1"/>
  <c r="A10" i="47" s="1"/>
  <c r="A11" i="47" s="1"/>
  <c r="A12" i="47" s="1"/>
  <c r="A13" i="47" s="1"/>
  <c r="A14" i="47" s="1"/>
  <c r="A15" i="47" s="1"/>
  <c r="A16" i="47" s="1"/>
  <c r="A17" i="47" s="1"/>
  <c r="A18" i="47" s="1"/>
  <c r="A19" i="47" s="1"/>
  <c r="A20" i="47" s="1"/>
  <c r="A4" i="35" l="1"/>
  <c r="A5" i="35" s="1"/>
  <c r="A6" i="35" s="1"/>
  <c r="A7" i="35" s="1"/>
  <c r="A8" i="35" s="1"/>
  <c r="A9" i="35" s="1"/>
  <c r="A10" i="35" s="1"/>
  <c r="A11" i="35" s="1"/>
  <c r="A12" i="35" s="1"/>
  <c r="A13" i="35" s="1"/>
  <c r="A14" i="35" s="1"/>
  <c r="A15" i="35" s="1"/>
  <c r="A16" i="35" s="1"/>
  <c r="A17" i="35" s="1"/>
  <c r="A18" i="35" s="1"/>
  <c r="A19" i="35" s="1"/>
  <c r="A20" i="35" s="1"/>
</calcChain>
</file>

<file path=xl/sharedStrings.xml><?xml version="1.0" encoding="utf-8"?>
<sst xmlns="http://schemas.openxmlformats.org/spreadsheetml/2006/main" count="391" uniqueCount="139">
  <si>
    <t>Row ID</t>
  </si>
  <si>
    <t>Field</t>
  </si>
  <si>
    <t>Indicator metadata</t>
  </si>
  <si>
    <t>Fund</t>
  </si>
  <si>
    <t>ESF+</t>
  </si>
  <si>
    <t>Indicator code</t>
  </si>
  <si>
    <t>P.S.</t>
  </si>
  <si>
    <t>Indicator name</t>
  </si>
  <si>
    <t>Measurement unit</t>
  </si>
  <si>
    <t>Type of indicator</t>
  </si>
  <si>
    <t>Baseline</t>
  </si>
  <si>
    <t>Milestone 2024</t>
  </si>
  <si>
    <t>Target 2029</t>
  </si>
  <si>
    <t>Policy objective</t>
  </si>
  <si>
    <t>Specific objective</t>
  </si>
  <si>
    <t>Definition and concepts</t>
  </si>
  <si>
    <t>Data collection</t>
  </si>
  <si>
    <t>Time measurement achieved</t>
  </si>
  <si>
    <t>Aggregation issues</t>
  </si>
  <si>
    <t>Reporting</t>
  </si>
  <si>
    <t>References</t>
  </si>
  <si>
    <t>No references</t>
  </si>
  <si>
    <t>Corresponding corporate indicator</t>
  </si>
  <si>
    <t>Not required, specific product indicator</t>
  </si>
  <si>
    <t>Notes</t>
  </si>
  <si>
    <t>Examples</t>
  </si>
  <si>
    <t>No examples</t>
  </si>
  <si>
    <t xml:space="preserve">Capital region – 14
Mid-West region – 77
</t>
  </si>
  <si>
    <t xml:space="preserve">Capital region – 48
Mid-West region – 255
</t>
  </si>
  <si>
    <t xml:space="preserve">Capital region – 0
Mid-West region – 0
</t>
  </si>
  <si>
    <t>R.S.</t>
  </si>
  <si>
    <t>Capital Region – netaikoma 
Mid-West Region – netaikoma</t>
  </si>
  <si>
    <t xml:space="preserve">Capital region –  90
Mid-West region – 90
</t>
  </si>
  <si>
    <t xml:space="preserve">Capital region – netaikoma
Mid –West region – netaikoma
</t>
  </si>
  <si>
    <t xml:space="preserve">Capital region – 80 
Mid-West region – 80
</t>
  </si>
  <si>
    <t>Not required, specific result indicator</t>
  </si>
  <si>
    <t xml:space="preserve">Capital region – netaikoma
Mid-West region – netaikoma
</t>
  </si>
  <si>
    <t>Ministry of Social Security and Labour</t>
  </si>
  <si>
    <t>Action</t>
  </si>
  <si>
    <t>Total allocation at action level (indicative)</t>
  </si>
  <si>
    <t>EU Amount (EUR)</t>
  </si>
  <si>
    <t>Intervention field</t>
  </si>
  <si>
    <t xml:space="preserve">allocation 2021- 2027 used for calculation of 2029 target </t>
  </si>
  <si>
    <t>Indicator</t>
  </si>
  <si>
    <t>Category of region</t>
  </si>
  <si>
    <t>M.U.</t>
  </si>
  <si>
    <t xml:space="preserve">Milestone 2024 </t>
  </si>
  <si>
    <t>Data source</t>
  </si>
  <si>
    <t>Methodology for calculating the values for the indicator</t>
  </si>
  <si>
    <t>code and name</t>
  </si>
  <si>
    <t>co-financing rate (Eur.)</t>
  </si>
  <si>
    <t>Amount (EU+ national)(Eur.)</t>
  </si>
  <si>
    <t>Code</t>
  </si>
  <si>
    <t>Name</t>
  </si>
  <si>
    <t>value</t>
  </si>
  <si>
    <t>Year</t>
  </si>
  <si>
    <t>n/a</t>
  </si>
  <si>
    <t>Specific result</t>
  </si>
  <si>
    <t>Capital region</t>
  </si>
  <si>
    <t>MWR</t>
  </si>
  <si>
    <t>Indicator M.U.</t>
  </si>
  <si>
    <t>Indicator baseline value</t>
  </si>
  <si>
    <t>Indicator baseline year</t>
  </si>
  <si>
    <t>persons</t>
  </si>
  <si>
    <t>Mid-West Region</t>
  </si>
  <si>
    <t>percentage</t>
  </si>
  <si>
    <t xml:space="preserve">Capital region – 8
Mid-West region – 76
</t>
  </si>
  <si>
    <r>
      <t xml:space="preserve">Reporting by specific objective Forecast for achieved values, cumulative to date (CPR Annex VII, Table </t>
    </r>
    <r>
      <rPr>
        <sz val="11"/>
        <color rgb="FFFF0000"/>
        <rFont val="Times New Roman"/>
        <family val="1"/>
        <charset val="186"/>
      </rPr>
      <t>3</t>
    </r>
    <r>
      <rPr>
        <sz val="11"/>
        <rFont val="Times New Roman"/>
        <family val="1"/>
        <charset val="186"/>
      </rPr>
      <t>A)</t>
    </r>
  </si>
  <si>
    <r>
      <rPr>
        <b/>
        <sz val="11"/>
        <rFont val="Calibri"/>
        <family val="2"/>
        <scheme val="minor"/>
      </rPr>
      <t>162</t>
    </r>
    <r>
      <rPr>
        <sz val="11"/>
        <rFont val="Calibri"/>
        <family val="2"/>
        <scheme val="minor"/>
      </rPr>
      <t xml:space="preserve"> Measures to modernise social protection systems, including promoting access to social protection (Priemonės, kuriomis modernizuojamos socialinės apsaugos sistemos, įskaitant galimybių naudotis socialinės apsaugos paslaugomis skatinimą)</t>
    </r>
  </si>
  <si>
    <t>Reporting by specific objective Forecast for achieved values, cumulative to date (CPR Annex VII, Table 6A)</t>
  </si>
  <si>
    <t>perons</t>
  </si>
  <si>
    <t>prercentage</t>
  </si>
  <si>
    <t>Product</t>
  </si>
  <si>
    <t>Percentage</t>
  </si>
  <si>
    <t>Result</t>
  </si>
  <si>
    <t>Number of received proposals to test social innovation</t>
  </si>
  <si>
    <t>Project data</t>
  </si>
  <si>
    <t>Organisations involved in the implementation and/or maintenanceof the social service quality standard</t>
  </si>
  <si>
    <t>Capital Region</t>
  </si>
  <si>
    <t>Share of organisations that have implemented the quality standard of social services and / or successfully completed their participation in the activities of maintaining the quality standard of social services</t>
  </si>
  <si>
    <t>Persons who have participated in competence and / or qualification improvement activities</t>
  </si>
  <si>
    <t>Share of participants who have acquired and/or improved competence and/or qualification upon leaving</t>
  </si>
  <si>
    <t>Related to the result indicator "Share of participants who have acquired and/or improved competence and/or qualification upon leaving"</t>
  </si>
  <si>
    <t>The indicator is considered achieved when a person is included in the list of participants of competence and / or qualification improvement activities for the first time</t>
  </si>
  <si>
    <t>Persons who participated in competence and / or qualification improvement activities and were included in the lists of participants are counted. The same person who has participated in several activities of the same project is counted once. Duplicates are eliminated at the project level</t>
  </si>
  <si>
    <t>The indicator is considered to be achieved when the organization starts participating in activities aimed at implementing and / or maintaining the quality standard of social services and is included in the list of project participants for the first time</t>
  </si>
  <si>
    <t>Reporting by specific objective Forecast for achieved values, cumulative to date (CPR Annex VII, Table 3A)</t>
  </si>
  <si>
    <t>It is calculated by summing up the organizations that participated in the activities of implementation and / or maintenance of the quality standard of social services, ie were included in the lists of participants. The same organization that has participated in different or continuous activities in the same project is counted once. Duplicates are eliminated at the project level</t>
  </si>
  <si>
    <t>Related to the result indicator "Share of organisations that have implemented the quality standard of social services and / or successfully completed their participation in the activities of maintaining the quality standard of social services"</t>
  </si>
  <si>
    <t>6.1. Enhancing the equal and timely access to quality, sustainable and affordable services; modernising social protection systems, including promoting access to social protection</t>
  </si>
  <si>
    <t>6. Innovative sollutions</t>
  </si>
  <si>
    <t>Related to the result indicator "Number of approved proposals to test social innovation"</t>
  </si>
  <si>
    <t>Related to the product indicator "Persons who have participated in competence and / or qualification improvement activities"</t>
  </si>
  <si>
    <t>Related to the product indicator "Organisations involved in the implementation and/or maintenanceof the social service quality standard"</t>
  </si>
  <si>
    <t>Related to the product indicator "Number of received proposals to test social innovation"</t>
  </si>
  <si>
    <r>
      <t xml:space="preserve">Competence </t>
    </r>
    <r>
      <rPr>
        <sz val="11"/>
        <rFont val="Times New Roman"/>
        <family val="1"/>
        <charset val="186"/>
      </rPr>
      <t>mean capability to perform a certain activity on the basis of the entirety of acquired knowledge, abilities, skills and values (source: Republic of Lithuania Law on Education).</t>
    </r>
    <r>
      <rPr>
        <b/>
        <sz val="11"/>
        <rFont val="Times New Roman"/>
        <family val="1"/>
        <charset val="186"/>
      </rPr>
      <t xml:space="preserve">
Qualification </t>
    </r>
    <r>
      <rPr>
        <sz val="11"/>
        <rFont val="Times New Roman"/>
        <family val="1"/>
        <charset val="186"/>
      </rPr>
      <t>– the set of competencies or professional experience and competencies required for a particular activity, recognized in accordance with the procedure established by the legal acts of the Republic of Lithuania (source: Law on Education of the Republic of Lithuania).</t>
    </r>
    <r>
      <rPr>
        <b/>
        <sz val="11"/>
        <rFont val="Times New Roman"/>
        <family val="1"/>
        <charset val="186"/>
      </rPr>
      <t xml:space="preserve">
Activity</t>
    </r>
    <r>
      <rPr>
        <sz val="11"/>
        <rFont val="Times New Roman"/>
        <family val="1"/>
        <charset val="186"/>
      </rPr>
      <t xml:space="preserve"> means activity under the project financed by the European Social Fund Plus</t>
    </r>
  </si>
  <si>
    <r>
      <rPr>
        <b/>
        <sz val="11"/>
        <rFont val="Times New Roman"/>
        <family val="1"/>
        <charset val="186"/>
      </rPr>
      <t>An organization</t>
    </r>
    <r>
      <rPr>
        <sz val="11"/>
        <rFont val="Times New Roman"/>
        <family val="1"/>
        <charset val="186"/>
      </rPr>
      <t xml:space="preserve"> is an association of people or social groups with an organized structure (eg an institution, body, non-governmental organization, etc.).</t>
    </r>
    <r>
      <rPr>
        <b/>
        <sz val="11"/>
        <rFont val="Times New Roman"/>
        <family val="1"/>
        <charset val="186"/>
      </rPr>
      <t xml:space="preserve">
Social services </t>
    </r>
    <r>
      <rPr>
        <sz val="11"/>
        <rFont val="Times New Roman"/>
        <family val="1"/>
        <charset val="186"/>
      </rPr>
      <t>are services that provide assistance to a person (family) who, due to age, disability, partial or complete social problems, has not acquired or lost the ability or opportunity to take care of personal (family) life independently and participate in public life (source: Law on Social Services).</t>
    </r>
    <r>
      <rPr>
        <b/>
        <sz val="11"/>
        <rFont val="Times New Roman"/>
        <family val="1"/>
        <charset val="186"/>
      </rPr>
      <t xml:space="preserve">
Social services quality standard </t>
    </r>
    <r>
      <rPr>
        <sz val="11"/>
        <rFont val="Times New Roman"/>
        <family val="1"/>
        <charset val="186"/>
      </rPr>
      <t xml:space="preserve">- minimum requirements for service quality.
</t>
    </r>
    <r>
      <rPr>
        <b/>
        <sz val="11"/>
        <rFont val="Times New Roman"/>
        <family val="1"/>
        <charset val="186"/>
      </rPr>
      <t>Activity</t>
    </r>
    <r>
      <rPr>
        <sz val="11"/>
        <rFont val="Times New Roman"/>
        <family val="1"/>
        <charset val="186"/>
      </rPr>
      <t xml:space="preserve"> means activity under the project financed by the European Social Fund Plus</t>
    </r>
  </si>
  <si>
    <r>
      <rPr>
        <b/>
        <sz val="11"/>
        <rFont val="Times New Roman"/>
        <family val="1"/>
        <charset val="186"/>
      </rPr>
      <t xml:space="preserve">Proposal </t>
    </r>
    <r>
      <rPr>
        <sz val="11"/>
        <rFont val="Times New Roman"/>
        <family val="1"/>
        <charset val="186"/>
      </rPr>
      <t xml:space="preserve">- a description of the proposed innovation prepared and formally submitted in accordance with the form established by the project developer.
</t>
    </r>
    <r>
      <rPr>
        <b/>
        <sz val="11"/>
        <rFont val="Times New Roman"/>
        <family val="1"/>
        <charset val="186"/>
      </rPr>
      <t xml:space="preserve">Social innovation </t>
    </r>
    <r>
      <rPr>
        <sz val="11"/>
        <rFont val="Times New Roman"/>
        <family val="1"/>
        <charset val="186"/>
      </rPr>
      <t xml:space="preserve">- the application of new ideas (goods, services, methods) to meet social needs and social challenges more effectively and to create new social connections, partnerships or networks
</t>
    </r>
  </si>
  <si>
    <r>
      <rPr>
        <b/>
        <sz val="11"/>
        <rFont val="Times New Roman"/>
        <family val="1"/>
        <charset val="186"/>
      </rPr>
      <t xml:space="preserve">Proposal </t>
    </r>
    <r>
      <rPr>
        <sz val="11"/>
        <rFont val="Times New Roman"/>
        <family val="1"/>
        <charset val="186"/>
      </rPr>
      <t>- a description of the proposed innovation prepared and formally submitted in accordance with the form established by the project developer.</t>
    </r>
    <r>
      <rPr>
        <b/>
        <sz val="11"/>
        <rFont val="Times New Roman"/>
        <family val="1"/>
        <charset val="186"/>
      </rPr>
      <t xml:space="preserve">
Social innovation </t>
    </r>
    <r>
      <rPr>
        <sz val="11"/>
        <rFont val="Times New Roman"/>
        <family val="1"/>
        <charset val="186"/>
      </rPr>
      <t>- the application of new ideas (goods, services, methods) to meet social needs and social challenges more effectively and to create new social connections, partnerships or networks.</t>
    </r>
    <r>
      <rPr>
        <b/>
        <sz val="11"/>
        <rFont val="Times New Roman"/>
        <family val="1"/>
        <charset val="186"/>
      </rPr>
      <t xml:space="preserve">
Approved proposal </t>
    </r>
    <r>
      <rPr>
        <sz val="11"/>
        <rFont val="Times New Roman"/>
        <family val="1"/>
        <charset val="186"/>
      </rPr>
      <t>- when the expert group agrees with the proposal to test social innovation and confirms it.</t>
    </r>
  </si>
  <si>
    <t>The indicator is considered achieved when the project developer officially receives a description of the proposed innovation prepared in accordance with the format established by the project developer</t>
  </si>
  <si>
    <t>It is calculated by summing up the descriptions of proposed innovations officially received by the project developer in accordance with the form established by the project developer</t>
  </si>
  <si>
    <t>The indicator is considered achieved when the person receives a certificate and / or other document confirming the acquired and / or improved competence and / or qualification no later than within 4 weeks (28 calendar days) upon leaving</t>
  </si>
  <si>
    <t>The share (percentage) of persons who have improved and / or acquired competence and / or qualification after participation in the activities is calculated from all persons who participated in the activities.  The total number of participants is obtained according to the value of the indicator “Persons who have participated in competence and / or qualification improvement activities”</t>
  </si>
  <si>
    <t>The indicator is considered achieved when the organization successfully implements the quality standard of social services and receives a certificate confirming this</t>
  </si>
  <si>
    <t>The share (percentage) of organizations that have successfully implemented the social services quality standard and received a certificate confirming this is calculated from all organizations that have participated in the implementation and / or maintenance of the quality standard. The total number of organizations is obtained according to the value of the product indicator “Organizations that have participated in the activities of implementing and / or maintaining the quality standard of social services”</t>
  </si>
  <si>
    <t>The indicator is considered achieved when a group of experts established by the project developer approves the proposal to test social innovation and confirms this</t>
  </si>
  <si>
    <t>It is calculated by summing up the proposals approved by the expert group established by the project developer</t>
  </si>
  <si>
    <t>Specific output</t>
  </si>
  <si>
    <t>Specufic output</t>
  </si>
  <si>
    <t>number</t>
  </si>
  <si>
    <t>Specific priority 6.</t>
  </si>
  <si>
    <t>Share of organisations that have implemented the quality standard of social services and / or successfully completed their participation in the activities of maintaining the quality standard of social services (Organizacijų, įsidiegusių socialinių paslaugų kokybės standartą ir sėkmingai baigusių dalyvavimą socialinių paslaugų kokybės standarto palaikymo veikloje, dalis)</t>
  </si>
  <si>
    <t xml:space="preserve">Capital region – 625
Mid-West region – 6,070
</t>
  </si>
  <si>
    <t xml:space="preserve">Capital region – 188
Mid-West region – 1,821
</t>
  </si>
  <si>
    <t>The indicator value was determined taking into account data of the project being implemented under the operational programme measure “Strengthening the Social Services System” of 2014-2020. According to the Agreement it is planned that 80 percent of institutions participating in the project will successfully implement the quality certificate for social services. According to data of August 2020, this indicator was 77 percent. However, the projects will be implemented till 2022, so the set indicator is planned to be achieved. Moreover, some of the institutions that have implemented the quality certificate will participate in certificate maintenance activities. It is planned that about 80 percent of the institutions (organizations) will successfully complete these activities. This allows assuming that in 2021-2027 the indicator of the result will reach 80 percent (48*0.8=38.4 ~38 institutions (organizations).</t>
  </si>
  <si>
    <t>The indicator value was determined taking into account data of the project being implemented under the operational programme measure “Strengthening the Social Services System” of 2014-2020. According to the Agreement it is planned that 80 percent of institutions participating in the project will successfully implement the quality certificate for social services. According to data of August 2020, this indicator was 77 percent. However, the projects will be implemented till 2022, so the set indicator is planned to be achieved. Moreover, some of the institutions that have implemented the quality certificate will participate in certificate maintenance activities. It is planned that about 80 percent of the institutions (organizations) will successfully complete these activities. This allows assuming that in 2021-2027 the indicator of the result will reach 80 percent (4,255*0.8=204 institutions (organizations).</t>
  </si>
  <si>
    <t>Based on the experience of the 2014-2020 Operational Programme measure "Increasing Social Inclusion", it is planned that 25 percent of the ideas presented will be assessed as innovative (72*0.25=18), i.e. 18 ideas will receive funding for the test.</t>
  </si>
  <si>
    <t>The value of the indicator was determined according to data of the indicator "Social services system staff who have qualified after participation in ESF activities" of the Operational Programme 2014-2020 (set value 95 percent). Given that the implementation of the accreditation system aims to increase the quality of services, it is planned to significantly strengthen the training of specialists and allocate 400 hours of training instead of 40 hours, and the fact that the achievement of the current indicator reaches 91.37 percent, it is expected the indicator value to be lower and it is estimated that about 90% of those who participated in the training will successfully complete the training (625*0.9=562.5 ~563 persons).</t>
  </si>
  <si>
    <t>Based on the experience of the 2014-2020 Operational Programme measure "Increasing Social Inclusion", it is planned that 25% of the ideas presented will be assessed as innovative (8*0.25=2), i.e. 2 ideas will receive funding for the test.</t>
  </si>
  <si>
    <t>The value of the indicator was determined according to data of the indicator "Social services system staff who have qualified after participation in ESF activities" of the Operational Programme 2014-2020 (set value 95 percent). Given that the implementation of the accreditation system aims to increase the quality of services, it is planned to significantly strengthen the training of specialists and allocate 400 hours of training instead of 40 hours, and the fact that the achievement of the current indicator reaches 91.37 percent, it is expected the indicator value to be lower and it is estimated that about 90 percent of those who participated in the training will successfully complete the training (6,070*0.9=5,463 persons).</t>
  </si>
  <si>
    <t>Persons who have participated in competence and / or qualification improvement activities
(Asmenys, dalyvavę kompetenijos ir (ar) kvalifikacijos tobulinimo veiklose)</t>
  </si>
  <si>
    <t>Organisations involved in the implementation and/or maintenanceof the social service quality standard
(Organizacijos, dalyvavusios socialinių paslaugų kokybės standarto diegimo ir  (ar) palaikymo veiklose)</t>
  </si>
  <si>
    <t>Number of received proposals to test social innovation
(Gautų pasiūlymų išbandyti socialines inovacijas skaičius)</t>
  </si>
  <si>
    <t xml:space="preserve">Share of participants who have acquired and/or improved competence and/or qualification upon leaving
(Dalyvių, kurie po dalyvavimo veiklose įgijo ir (ar) patobulino kompeteniją ir (ar) kvalifikaciją, dalis)
</t>
  </si>
  <si>
    <t>EUR 2,501,865 has been allocated for the achievement of the indicator in the Capital Region, which accounts for 44% of the funds planned for the specific objective 6.1 in the Capital Region (EUR 5,722,180).
The values of the indicator was determined according to data of the Department of Supervision of Social Services under the Ministry of Social Security and Labor. It is estimated that the average price of one person’s participation in training will be EUR 18/hour, and the duration of one training will be 200 hours. Thus, the training basket of one person will total EUR 3,600. The plan is to use the amount allocated for training (2.501,865*0.9=EUR 2,251,678.5) to train 2,251,679/3,600=625.47 ~625 persons. Taking into account  the planned start of the activities it is estimated that the interim indicator value will be 30 percent of the value of the entire period (625*0.3=187.5 ~188 persons). 
Given the fact that the activities are aimed at implementing the newly developed accreditation system for social services, about 10 percent of funds (2.501,865*0.1=EUR 250,186.5 ~250,186) will be allocated for other activities related to the improvement of competence and / or qualification and the implementation of the system (e.g. creation of methodological basis, communication, mentoring, etc.). The plan is to allocate 2,251,679+250,186= EUR 2,501,865 to achieve the indicator value.</t>
  </si>
  <si>
    <t>EUR 697,552 has been allocated for the achievement of the indicator in the Capital Region, which accounts for 12 percent of the funds planned for the specific objective 6.1 in the Capital Region (EUR 5,722,180).
The values of the indicator was determined according to data of projects in similar field implemented under the 2014-2020 Operational Programme measure “Strengthening the Social Services System”. The average price of implementation of a social services quality certificate in one institution is about EUR 15,633. Having estimated the inflation forecast, the price has been increased to EUR 18,400. The average price of maintaining a certificate at an institution is about EUR 5,775. Having estimated the inflation forecast, the price has been increased to EUR 6,797.
Taking into account the need for the implementation of the certificate in institutions providing social services and the capacity of a certifying institution, the plan is to implement the certificate in 202 institutions throughout Lithuania, and to establish the implemented certificate in 101 institutions. It is planned that 48 institutions (organizations) will participate in the activities in the Capital Region, of which 32 institutions will have certificates implemented (18,400*32=EUR 588,800), and 16 institutions (6,797*16=EUR 108,752) will participate in the certificate maintenance activities. Taking into account the 2014-2020 period project experience and the planned start of the activities it is estimated that the intermediate value of the indicator will be 20 precent of the value of the entire period (48*0.2=9.6 ~10 institutions (organizations).</t>
  </si>
  <si>
    <t>EUR 2,522,763 has been allocated for the achievement of the indicator in the Capital Region, which accounts for 44 percent of the funds planned for the ispecific objective 6.1 in the Capital Region (EUR 5,722,180).
The values and the amount of the indicator was determined according to data of the innovation-related projects in the areas of social inclusion, employment, health and education implemented under the 2014-2020 Operational Programme, and on the basis of the intervention logic of the measure “Increasing Social Inclusion”. The project under teh aforementioned measure is still being implemented, however, the selection of ideas, comprehensive assistance in the preparation of ideas, testing, publicity and communication of ideas was included in the planning and substantiation of the budget (EUR 3.995.566). The initial project results showed that the group of experts has selected about 25 percent of ideas as innovative ideas, and allocating funds for testing them would be expedient. Therefore, at least 8 ideas need to be assessed to support 2 ideas. According to calculations the price of expert evaluation of one idea is EUR 250, thus respectively 8 ideas*250=EUR 2,000. An average of EUR 945,036 has been allocated for the development and testing of ideas, including social impact investments, respectively 2 ideas*945,036=EUR 1,890,072. About 25 percent of funds (EUR 630,691) have been allocated for dissemination, holding a selection procedure, assessment of the effectiveness of ideas and other activities. Based on these data, allocating 2,000+1,890,072 +630,691= EUR 2,522,763 to achieve the value of the indicator has been planned. Taking into account the planned start of the activities it is estimated that the intermediate value of the indicator will be 0.</t>
  </si>
  <si>
    <t xml:space="preserve">EUR  21,851,173 has been allocated for the achievement of the indicator in the Mid-West Lithuania Region, which accounts for 45% of the funds planned for the specific objective 6.1 in the Capital Region (EUR (48,260,652).
The values of the indicator was determined according to data of the Department of Supervision of Social Services under the Ministry of Social Security and Labor. It is estimated that the average price of one person’s participation in training will be EUR 18/hour, and the duration of one training will be 200 hours. Thus, the training basket of one person will total EUR 3,600. The plan is to use the amount allocated for training to train 21,851,173/3,600=6,069.77 ~6,070 persons. Taking into account  the planned start of the activities it is estimated that the intermediate value of the indicator will be 30 percent of the value of the entire period (6,070*0.3=1,821 persons).
</t>
  </si>
  <si>
    <t>EUR 3,705,745 has been allocated for the achievement of the indicator in the Mid-West Lithuania Region, which accounts for 7% of the funds planned for the specific objective 6.1 in the Capital Region (EUR 48,260,652).
The value of the indicator was determined according to data of projects in similar field implemented under the 2014-2020 Operational Programme measure “Strengthening the Social Services System”. The average price of implementation of a social services quality certificate in one institution is about EUR 15,633. Having estimated the inflation forecast, the price has been increased to EUR 18,400. The average price of maintaining a certificate at an institution is about EUR 5,775. Having estimated the inflation forecast, the price has been increased to EUR 6,797.
Taking into account the need for the implementation of the certificate in institutions providing social services and the capacity of a certifying institution, the plan is to implement the certificate in 202 institutions throughout Lithuania, and to establish the implemented certificate in 101 institutions. It is planned that 255 institutions (organizations) will participate in the activities in the Mid-West Lithuania Region, of which 170 institutions will have certificates implemented (18,400*170=EUR 3,128,000), and 85 institutions (6,797*85=EUR 577,745) will participate in the certificate maintenance activities.  Taking into account the 2014-2020 period project experience and the planned start of the activities it is estimated that the intermediate value of the indicator will be 20 percent of the value of the entire period (255*0.2=51 institutions (organizations).</t>
  </si>
  <si>
    <t>EUR 22,703,734 has been allocated for the achievement of the indicator in the Mid-West Lithuania Region, which accounts for 47% of the funds planned for the ispecific objective 6.1 in the Capital Region (EUR 48,260,652).
The values and the amount of the indicator was determined according to data of the innovation-related projects in the areas of social inclusion, employment, health and education implemented under the 2014-2020 Operational Programme, and on the basis of the intervention logic of the measure “Increasing Social Inclusion”. The project under teh aforementioned measure is still being implemented, however, the selection of ideas, comprehensive assistance in the preparation of ideas, testing, publicity and communication of ideas was included in the planning and substantiation of the budget (EUR 3,995,566). The initial project results showed that the group of experts has selected about 25 percent of ideas as innovative ideas, and allocating funds for testing them would be expedient. Therefore, at least 72 ideas need to be assessed to support 18 ideas. According to calculations the price of expert evaluation of one idea is EUR 250, thus respectively 72 ideas*250=EUR 18,000. An average of EUR 945,036 has been allocated for the development and testing of ideas, including social impact investments, respectively 18 ideas*945,036=EUR 17,010,648. About 25 percent of funds (EUR 5,675,086) have been allocated for dissemination, holding a selection procedure, assessment of the effectiveness of ideas and other activities. Based on these data, allocating 18,000+17,010,648+5.675.086=EUR 22,703,734 to achieve the value of the indicator has been planned. Taking into account the planned start of the activities it is estimated that the intermediate value of the indicator will be 0.</t>
  </si>
  <si>
    <r>
      <rPr>
        <b/>
        <sz val="11"/>
        <rFont val="Times New Roman"/>
        <family val="1"/>
        <charset val="186"/>
      </rPr>
      <t xml:space="preserve">An organization </t>
    </r>
    <r>
      <rPr>
        <sz val="11"/>
        <rFont val="Times New Roman"/>
        <family val="1"/>
        <charset val="186"/>
      </rPr>
      <t xml:space="preserve">is an association of people or social groups with an organized structure (eg an institution, body, non-governmental organization, etc.).
</t>
    </r>
    <r>
      <rPr>
        <b/>
        <sz val="11"/>
        <rFont val="Times New Roman"/>
        <family val="1"/>
        <charset val="186"/>
      </rPr>
      <t xml:space="preserve">Social services </t>
    </r>
    <r>
      <rPr>
        <sz val="11"/>
        <rFont val="Times New Roman"/>
        <family val="1"/>
        <charset val="186"/>
      </rPr>
      <t xml:space="preserve">are services that provide assistance to a person (family) who, due to age, disability, partial or complete social problems, has not acquired or lost the ability or opportunity to take care of personal (family) life independently and participate in public life (source: Law on Social Services).
</t>
    </r>
    <r>
      <rPr>
        <b/>
        <sz val="11"/>
        <rFont val="Times New Roman"/>
        <family val="1"/>
        <charset val="186"/>
      </rPr>
      <t xml:space="preserve">Social services quality standard </t>
    </r>
    <r>
      <rPr>
        <sz val="11"/>
        <rFont val="Times New Roman"/>
        <family val="1"/>
        <charset val="186"/>
      </rPr>
      <t xml:space="preserve">- minimum requirements for service quality.
</t>
    </r>
    <r>
      <rPr>
        <b/>
        <sz val="11"/>
        <rFont val="Times New Roman"/>
        <family val="1"/>
        <charset val="186"/>
      </rPr>
      <t xml:space="preserve">Activity </t>
    </r>
    <r>
      <rPr>
        <sz val="11"/>
        <rFont val="Times New Roman"/>
        <family val="1"/>
        <charset val="186"/>
      </rPr>
      <t>means activity under the project financed by the European Social Fund Plus</t>
    </r>
  </si>
  <si>
    <r>
      <rPr>
        <b/>
        <sz val="11"/>
        <rFont val="Times New Roman"/>
        <family val="1"/>
        <charset val="186"/>
      </rPr>
      <t xml:space="preserve">Competence </t>
    </r>
    <r>
      <rPr>
        <sz val="11"/>
        <rFont val="Times New Roman"/>
        <family val="1"/>
        <charset val="186"/>
      </rPr>
      <t xml:space="preserve">mean capability to perform a certain activity on the basis of the entirety of acquired knowledge, abilities, skills and values (source: Republic of Lithuania Law on Education).
</t>
    </r>
    <r>
      <rPr>
        <b/>
        <sz val="11"/>
        <rFont val="Times New Roman"/>
        <family val="1"/>
        <charset val="186"/>
      </rPr>
      <t xml:space="preserve">Qualification </t>
    </r>
    <r>
      <rPr>
        <sz val="11"/>
        <rFont val="Times New Roman"/>
        <family val="1"/>
        <charset val="186"/>
      </rPr>
      <t xml:space="preserve">– the set of competencies or professional experience and competencies required for a particular activity, recognized in accordance with the procedure established by the legal acts of the Republic of Lithuania (source: Law on Education of the Republic of Lithuania).
</t>
    </r>
    <r>
      <rPr>
        <b/>
        <sz val="11"/>
        <rFont val="Times New Roman"/>
        <family val="1"/>
        <charset val="186"/>
      </rPr>
      <t xml:space="preserve">Activity </t>
    </r>
    <r>
      <rPr>
        <sz val="11"/>
        <rFont val="Times New Roman"/>
        <family val="1"/>
        <charset val="186"/>
      </rPr>
      <t>means activity under the project financed by the European Social Fund Plus</t>
    </r>
  </si>
  <si>
    <t>Capital region – 25
Mid-West region – 25</t>
  </si>
  <si>
    <t xml:space="preserve"> Share of approved proposals to test social innovation
(Patvirtintų pasiūlymų išbandyti socialines inovacijas, dalis )</t>
  </si>
  <si>
    <t>Share of approved proposals to test social innovation (Patvirtintų pasiūlymų išbandyti socialines inovacijas, dalis )</t>
  </si>
  <si>
    <t>Specific objective - 4.11 (6.1). - Innovative solutions</t>
  </si>
  <si>
    <t>4.11 (6.1). Address deeply-rooted social problems and arising new challenges (Stiprinti socialinės srities paslaugų ir pagalbos sistemą)</t>
  </si>
  <si>
    <t>General comments 2025-12</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</si>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</sst>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_ ;\-0\ "/>
  </numFmts>
  <fonts count="14" x14ac:knownFonts="1">
    <font>
      <sz val="11"/>
      <color theme="1"/>
      <name val="Calibri"/>
      <family val="2"/>
      <scheme val="minor"/>
    </font>
    <font>
      <sz val="11"/>
      <color theme="1"/>
      <name val="Calibri"/>
      <family val="2"/>
      <scheme val="minor"/>
    </font>
    <font>
      <sz val="11"/>
      <color theme="1"/>
      <name val="Times New Roman"/>
      <family val="1"/>
      <charset val="186"/>
    </font>
    <font>
      <b/>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sz val="11"/>
      <name val="Calibri"/>
      <family val="2"/>
      <scheme val="minor"/>
    </font>
    <font>
      <b/>
      <sz val="11"/>
      <name val="Calibri"/>
      <family val="2"/>
      <scheme val="minor"/>
    </font>
    <font>
      <sz val="11"/>
      <color rgb="FF000000"/>
      <name val="Times New Roman"/>
      <family val="1"/>
      <charset val="186"/>
    </font>
    <font>
      <sz val="11"/>
      <color rgb="FFFF0000"/>
      <name val="Calibri"/>
      <family val="2"/>
      <scheme val="minor"/>
    </font>
    <font>
      <sz val="11"/>
      <color rgb="FF00B050"/>
      <name val="Calibri"/>
      <family val="2"/>
      <scheme val="minor"/>
    </font>
    <font>
      <b/>
      <sz val="11"/>
      <color rgb="FF000000"/>
      <name val="Times New Roman"/>
      <family val="1"/>
      <charset val="186"/>
    </font>
    <font>
      <b/>
      <sz val="11"/>
      <name val="Calibri"/>
      <family val="2"/>
      <charset val="186"/>
      <scheme val="minor"/>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s>
  <cellStyleXfs count="3">
    <xf numFmtId="0" fontId="0" fillId="0" borderId="0"/>
    <xf numFmtId="41" fontId="1" fillId="0" borderId="0" applyFont="0" applyFill="0" applyBorder="0" applyAlignment="0" applyProtection="0"/>
    <xf numFmtId="0" fontId="1" fillId="0" borderId="0"/>
  </cellStyleXfs>
  <cellXfs count="79">
    <xf numFmtId="0" fontId="0" fillId="0" borderId="0" xfId="0"/>
    <xf numFmtId="164" fontId="0" fillId="0" borderId="0" xfId="1" applyNumberFormat="1" applyFont="1" applyAlignment="1">
      <alignment vertical="center"/>
    </xf>
    <xf numFmtId="0" fontId="2" fillId="0" borderId="0" xfId="0" applyFont="1" applyAlignment="1">
      <alignment vertical="center"/>
    </xf>
    <xf numFmtId="0" fontId="2" fillId="0" borderId="1" xfId="0" applyFont="1" applyBorder="1" applyAlignment="1">
      <alignment vertical="top" wrapText="1"/>
    </xf>
    <xf numFmtId="0" fontId="2" fillId="2" borderId="1" xfId="0" applyFont="1" applyFill="1" applyBorder="1" applyAlignment="1">
      <alignment vertical="top" wrapText="1"/>
    </xf>
    <xf numFmtId="0" fontId="3" fillId="0" borderId="1" xfId="0" applyFont="1" applyBorder="1" applyAlignment="1">
      <alignment vertical="top" wrapText="1"/>
    </xf>
    <xf numFmtId="0" fontId="2" fillId="0" borderId="1" xfId="0" applyFont="1" applyBorder="1" applyAlignment="1">
      <alignment horizontal="center"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5" fillId="0" borderId="1" xfId="0" applyFont="1" applyBorder="1" applyAlignment="1">
      <alignment vertical="top" wrapText="1"/>
    </xf>
    <xf numFmtId="164" fontId="2" fillId="0" borderId="0" xfId="1" applyNumberFormat="1" applyFont="1" applyAlignment="1">
      <alignmen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wrapText="1"/>
    </xf>
    <xf numFmtId="0" fontId="7" fillId="3" borderId="0" xfId="0" applyFont="1" applyFill="1"/>
    <xf numFmtId="0" fontId="8" fillId="3" borderId="4" xfId="0" applyFont="1" applyFill="1" applyBorder="1" applyAlignment="1">
      <alignment vertical="top" wrapText="1"/>
    </xf>
    <xf numFmtId="0" fontId="8" fillId="3" borderId="6" xfId="0" applyFont="1" applyFill="1" applyBorder="1" applyAlignment="1">
      <alignment vertical="top" wrapText="1"/>
    </xf>
    <xf numFmtId="0" fontId="8" fillId="3" borderId="4" xfId="0" applyFont="1" applyFill="1" applyBorder="1" applyAlignment="1">
      <alignment vertical="top"/>
    </xf>
    <xf numFmtId="0" fontId="7" fillId="3" borderId="9" xfId="0" applyFont="1" applyFill="1" applyBorder="1" applyAlignment="1">
      <alignment horizontal="center" vertical="center" wrapText="1"/>
    </xf>
    <xf numFmtId="0" fontId="7" fillId="3" borderId="0" xfId="0" applyFont="1" applyFill="1" applyAlignment="1">
      <alignment vertical="top" wrapText="1"/>
    </xf>
    <xf numFmtId="0" fontId="9" fillId="0" borderId="1" xfId="0" applyFont="1" applyBorder="1" applyAlignment="1">
      <alignment vertical="top" wrapText="1"/>
    </xf>
    <xf numFmtId="0" fontId="6" fillId="0" borderId="0" xfId="0" applyFont="1" applyAlignment="1">
      <alignment vertical="top" wrapText="1"/>
    </xf>
    <xf numFmtId="0" fontId="10" fillId="0" borderId="0" xfId="0" applyFont="1" applyAlignment="1">
      <alignment vertical="center"/>
    </xf>
    <xf numFmtId="0" fontId="4" fillId="0" borderId="1" xfId="0" applyFont="1" applyBorder="1" applyAlignment="1">
      <alignment vertical="center" wrapText="1"/>
    </xf>
    <xf numFmtId="0" fontId="7" fillId="3" borderId="8"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0" xfId="0" applyFont="1" applyFill="1" applyAlignment="1">
      <alignment horizontal="center" vertical="center" wrapText="1"/>
    </xf>
    <xf numFmtId="3" fontId="7" fillId="3" borderId="0" xfId="0" applyNumberFormat="1" applyFont="1" applyFill="1" applyAlignment="1">
      <alignment horizontal="center" vertical="center" wrapText="1"/>
    </xf>
    <xf numFmtId="0" fontId="7" fillId="3" borderId="13"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xf>
    <xf numFmtId="0" fontId="10" fillId="0" borderId="0" xfId="0" applyFont="1" applyAlignment="1">
      <alignment horizontal="center" vertical="center"/>
    </xf>
    <xf numFmtId="0" fontId="12" fillId="0" borderId="0" xfId="0" applyFont="1"/>
    <xf numFmtId="0" fontId="7" fillId="3" borderId="1" xfId="0" applyFont="1" applyFill="1" applyBorder="1" applyAlignment="1">
      <alignment vertical="center" wrapText="1"/>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3" fillId="4" borderId="1" xfId="0" applyFont="1" applyFill="1" applyBorder="1" applyAlignment="1">
      <alignment vertical="top" wrapText="1"/>
    </xf>
    <xf numFmtId="0" fontId="13" fillId="3" borderId="0" xfId="0" applyFont="1" applyFill="1"/>
    <xf numFmtId="0" fontId="8" fillId="3" borderId="0" xfId="0" applyFont="1" applyFill="1"/>
    <xf numFmtId="1" fontId="7" fillId="3" borderId="1" xfId="0" applyNumberFormat="1" applyFont="1" applyFill="1" applyBorder="1" applyAlignment="1">
      <alignment horizontal="center" vertical="center" wrapText="1"/>
    </xf>
    <xf numFmtId="4" fontId="7" fillId="3" borderId="0" xfId="0" applyNumberFormat="1" applyFont="1" applyFill="1" applyAlignment="1">
      <alignment horizontal="center" vertical="center" wrapText="1"/>
    </xf>
    <xf numFmtId="0" fontId="8" fillId="3" borderId="4" xfId="0" applyFont="1" applyFill="1" applyBorder="1" applyAlignment="1">
      <alignment vertical="center" wrapText="1"/>
    </xf>
    <xf numFmtId="0" fontId="8" fillId="3" borderId="4" xfId="0" applyFont="1" applyFill="1" applyBorder="1" applyAlignment="1">
      <alignment horizontal="center" vertical="center" wrapText="1"/>
    </xf>
    <xf numFmtId="0" fontId="7" fillId="3" borderId="9" xfId="0" applyFont="1" applyFill="1" applyBorder="1" applyAlignment="1">
      <alignment horizontal="center" vertical="center"/>
    </xf>
    <xf numFmtId="1" fontId="7" fillId="3" borderId="9" xfId="0" applyNumberFormat="1" applyFont="1" applyFill="1" applyBorder="1" applyAlignment="1">
      <alignment horizontal="center" vertical="center"/>
    </xf>
    <xf numFmtId="0" fontId="7" fillId="3" borderId="10" xfId="0" applyFont="1" applyFill="1" applyBorder="1" applyAlignment="1">
      <alignment horizontal="center" vertical="center"/>
    </xf>
    <xf numFmtId="0" fontId="7" fillId="3" borderId="0" xfId="0" applyFont="1" applyFill="1" applyAlignment="1">
      <alignment wrapText="1"/>
    </xf>
    <xf numFmtId="0" fontId="7" fillId="3" borderId="1" xfId="0" applyFont="1" applyFill="1" applyBorder="1" applyAlignment="1">
      <alignment horizontal="center" vertical="center"/>
    </xf>
    <xf numFmtId="1" fontId="7" fillId="3" borderId="1" xfId="0" applyNumberFormat="1" applyFont="1" applyFill="1" applyBorder="1" applyAlignment="1">
      <alignment horizontal="center" vertical="center"/>
    </xf>
    <xf numFmtId="3" fontId="7" fillId="3" borderId="12" xfId="0" applyNumberFormat="1" applyFont="1" applyFill="1" applyBorder="1" applyAlignment="1">
      <alignment horizontal="center" vertical="center"/>
    </xf>
    <xf numFmtId="0" fontId="7" fillId="3" borderId="12" xfId="0" applyFont="1" applyFill="1" applyBorder="1" applyAlignment="1">
      <alignment horizontal="center" vertical="center"/>
    </xf>
    <xf numFmtId="1" fontId="7" fillId="3" borderId="12" xfId="0" applyNumberFormat="1" applyFont="1" applyFill="1" applyBorder="1" applyAlignment="1">
      <alignment horizontal="center" vertical="center"/>
    </xf>
    <xf numFmtId="0" fontId="7" fillId="3" borderId="14" xfId="0" applyFont="1" applyFill="1" applyBorder="1" applyAlignment="1">
      <alignment horizontal="center" vertical="center"/>
    </xf>
    <xf numFmtId="3" fontId="7" fillId="3" borderId="14" xfId="0" applyNumberFormat="1" applyFont="1" applyFill="1" applyBorder="1" applyAlignment="1">
      <alignment horizontal="center" vertical="center"/>
    </xf>
    <xf numFmtId="3" fontId="7" fillId="3" borderId="15" xfId="0" applyNumberFormat="1" applyFont="1" applyFill="1" applyBorder="1" applyAlignment="1">
      <alignment horizontal="center" vertical="center"/>
    </xf>
    <xf numFmtId="3" fontId="7" fillId="3" borderId="0" xfId="0" applyNumberFormat="1" applyFont="1" applyFill="1"/>
    <xf numFmtId="0" fontId="7" fillId="4" borderId="1" xfId="0" applyFont="1" applyFill="1" applyBorder="1" applyAlignment="1">
      <alignment vertical="center" wrapText="1"/>
    </xf>
    <xf numFmtId="0" fontId="7"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4" xfId="0" applyFont="1" applyFill="1" applyBorder="1" applyAlignment="1">
      <alignment horizontal="left" vertical="top" wrapText="1"/>
    </xf>
    <xf numFmtId="0" fontId="8" fillId="3" borderId="1" xfId="0" applyFont="1" applyFill="1" applyBorder="1" applyAlignment="1">
      <alignment horizontal="center" vertical="top" wrapText="1"/>
    </xf>
    <xf numFmtId="0" fontId="8" fillId="3" borderId="4" xfId="0" applyFont="1" applyFill="1" applyBorder="1" applyAlignment="1">
      <alignment horizontal="center" vertical="top" wrapText="1"/>
    </xf>
    <xf numFmtId="0" fontId="8" fillId="3" borderId="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3" xfId="0" applyFont="1" applyFill="1" applyBorder="1" applyAlignment="1">
      <alignment horizontal="center" vertical="top" wrapText="1"/>
    </xf>
    <xf numFmtId="0" fontId="7" fillId="3" borderId="1" xfId="0"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6" xfId="0" applyFont="1" applyFill="1" applyBorder="1" applyAlignment="1">
      <alignment horizontal="left" vertical="top"/>
    </xf>
    <xf numFmtId="0" fontId="8" fillId="3" borderId="16" xfId="0" applyFont="1" applyFill="1" applyBorder="1" applyAlignment="1">
      <alignment horizontal="left" vertical="top"/>
    </xf>
    <xf numFmtId="0" fontId="8" fillId="3" borderId="4" xfId="0" applyFont="1" applyFill="1" applyBorder="1" applyAlignment="1">
      <alignment horizontal="center" vertical="top"/>
    </xf>
    <xf numFmtId="0" fontId="8" fillId="3" borderId="7" xfId="0" applyFont="1" applyFill="1" applyBorder="1" applyAlignment="1">
      <alignment horizontal="center" vertical="top"/>
    </xf>
    <xf numFmtId="0" fontId="8" fillId="3" borderId="2" xfId="0" applyFont="1" applyFill="1" applyBorder="1" applyAlignment="1">
      <alignment horizontal="center" vertical="top" wrapText="1"/>
    </xf>
    <xf numFmtId="0" fontId="8" fillId="3" borderId="1" xfId="0" applyFont="1" applyFill="1" applyBorder="1" applyAlignment="1">
      <alignment horizontal="center" vertical="top"/>
    </xf>
    <xf numFmtId="0" fontId="13" fillId="3" borderId="1" xfId="0" applyFont="1" applyFill="1" applyBorder="1" applyAlignment="1">
      <alignment horizontal="center" vertical="center"/>
    </xf>
  </cellXfs>
  <cellStyles count="3">
    <cellStyle name="Įprastas" xfId="0" builtinId="0"/>
    <cellStyle name="Įprastas 2" xfId="2" xr:uid="{00000000-0005-0000-0000-000001000000}"/>
    <cellStyle name="Kablelis [0]" xfId="1" builtin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5"/>
  <sheetViews>
    <sheetView tabSelected="1" zoomScale="70" zoomScaleNormal="70" workbookViewId="0">
      <selection activeCell="M15" sqref="M15"/>
    </sheetView>
  </sheetViews>
  <sheetFormatPr defaultColWidth="9.140625" defaultRowHeight="15" x14ac:dyDescent="0.25"/>
  <cols>
    <col min="1" max="1" width="20.7109375" style="17" customWidth="1"/>
    <col min="2" max="2" width="41.140625" style="17" customWidth="1"/>
    <col min="3" max="3" width="16.5703125" style="17" customWidth="1"/>
    <col min="4" max="4" width="18.42578125" style="17" customWidth="1"/>
    <col min="5" max="5" width="16.42578125" style="17" customWidth="1"/>
    <col min="6" max="6" width="18.28515625" style="17" customWidth="1"/>
    <col min="7" max="7" width="17" style="17" customWidth="1"/>
    <col min="8" max="8" width="15.5703125" style="17" customWidth="1"/>
    <col min="9" max="9" width="30.28515625" style="17" customWidth="1"/>
    <col min="10" max="10" width="14.85546875" style="17" customWidth="1"/>
    <col min="11" max="11" width="11.5703125" style="17" customWidth="1"/>
    <col min="12" max="12" width="13.140625" style="17" customWidth="1"/>
    <col min="13" max="13" width="12" style="17" customWidth="1"/>
    <col min="14" max="14" width="12.42578125" style="17" customWidth="1"/>
    <col min="15" max="15" width="14.7109375" style="17" customWidth="1"/>
    <col min="16" max="16" width="16.7109375" style="17" customWidth="1"/>
    <col min="17" max="17" width="19.7109375" style="17" customWidth="1"/>
    <col min="18" max="18" width="114.5703125" style="17" customWidth="1"/>
    <col min="19" max="19" width="26.140625" style="17" customWidth="1"/>
    <col min="20" max="16384" width="9.140625" style="17"/>
  </cols>
  <sheetData>
    <row r="1" spans="1:19" x14ac:dyDescent="0.25">
      <c r="A1" s="41" t="s">
        <v>110</v>
      </c>
      <c r="B1" s="42"/>
    </row>
    <row r="2" spans="1:19" x14ac:dyDescent="0.25">
      <c r="A2" s="41" t="s">
        <v>135</v>
      </c>
      <c r="B2" s="42"/>
    </row>
    <row r="3" spans="1:19" x14ac:dyDescent="0.25">
      <c r="A3" s="17" t="s">
        <v>37</v>
      </c>
    </row>
    <row r="4" spans="1:19" x14ac:dyDescent="0.25">
      <c r="A4" s="62" t="s">
        <v>38</v>
      </c>
      <c r="B4" s="64" t="s">
        <v>39</v>
      </c>
      <c r="C4" s="66" t="s">
        <v>40</v>
      </c>
      <c r="D4" s="64" t="s">
        <v>41</v>
      </c>
      <c r="E4" s="68"/>
      <c r="F4" s="68"/>
      <c r="G4" s="62" t="s">
        <v>42</v>
      </c>
      <c r="H4" s="77" t="s">
        <v>43</v>
      </c>
      <c r="I4" s="77"/>
      <c r="J4" s="65" t="s">
        <v>44</v>
      </c>
      <c r="K4" s="74" t="s">
        <v>3</v>
      </c>
      <c r="L4" s="65" t="s">
        <v>45</v>
      </c>
      <c r="M4" s="68" t="s">
        <v>10</v>
      </c>
      <c r="N4" s="76"/>
      <c r="O4" s="65" t="s">
        <v>46</v>
      </c>
      <c r="P4" s="65" t="s">
        <v>12</v>
      </c>
      <c r="Q4" s="65" t="s">
        <v>47</v>
      </c>
      <c r="R4" s="72" t="s">
        <v>48</v>
      </c>
      <c r="S4" s="78" t="s">
        <v>137</v>
      </c>
    </row>
    <row r="5" spans="1:19" ht="30" x14ac:dyDescent="0.25">
      <c r="A5" s="63"/>
      <c r="B5" s="65"/>
      <c r="C5" s="67"/>
      <c r="D5" s="18" t="s">
        <v>49</v>
      </c>
      <c r="E5" s="19" t="s">
        <v>50</v>
      </c>
      <c r="F5" s="19" t="s">
        <v>51</v>
      </c>
      <c r="G5" s="63"/>
      <c r="H5" s="18" t="s">
        <v>52</v>
      </c>
      <c r="I5" s="20" t="s">
        <v>53</v>
      </c>
      <c r="J5" s="71"/>
      <c r="K5" s="75"/>
      <c r="L5" s="71"/>
      <c r="M5" s="20" t="s">
        <v>54</v>
      </c>
      <c r="N5" s="20" t="s">
        <v>55</v>
      </c>
      <c r="O5" s="71"/>
      <c r="P5" s="71"/>
      <c r="Q5" s="71"/>
      <c r="R5" s="73"/>
      <c r="S5" s="78"/>
    </row>
    <row r="6" spans="1:19" s="22" customFormat="1" ht="210" customHeight="1" x14ac:dyDescent="0.25">
      <c r="A6" s="69" t="s">
        <v>136</v>
      </c>
      <c r="B6" s="70">
        <f>F6</f>
        <v>5436072</v>
      </c>
      <c r="C6" s="70">
        <f>ROUND(5436071,0)+1</f>
        <v>5436072</v>
      </c>
      <c r="D6" s="70" t="s">
        <v>68</v>
      </c>
      <c r="E6" s="70">
        <v>0</v>
      </c>
      <c r="F6" s="70">
        <f>C6+E6</f>
        <v>5436072</v>
      </c>
      <c r="G6" s="70">
        <f>F6</f>
        <v>5436072</v>
      </c>
      <c r="H6" s="38" t="s">
        <v>107</v>
      </c>
      <c r="I6" s="38" t="s">
        <v>120</v>
      </c>
      <c r="J6" s="69" t="s">
        <v>78</v>
      </c>
      <c r="K6" s="69" t="s">
        <v>4</v>
      </c>
      <c r="L6" s="38" t="s">
        <v>70</v>
      </c>
      <c r="M6" s="38">
        <v>0</v>
      </c>
      <c r="N6" s="38" t="s">
        <v>56</v>
      </c>
      <c r="O6" s="39">
        <f>P6*0.3</f>
        <v>187.5</v>
      </c>
      <c r="P6" s="39">
        <v>625</v>
      </c>
      <c r="Q6" s="38" t="s">
        <v>76</v>
      </c>
      <c r="R6" s="37" t="s">
        <v>124</v>
      </c>
      <c r="S6" s="60" t="s">
        <v>138</v>
      </c>
    </row>
    <row r="7" spans="1:19" s="22" customFormat="1" ht="219" customHeight="1" x14ac:dyDescent="0.25">
      <c r="A7" s="69"/>
      <c r="B7" s="70"/>
      <c r="C7" s="70"/>
      <c r="D7" s="70"/>
      <c r="E7" s="70"/>
      <c r="F7" s="70"/>
      <c r="G7" s="70"/>
      <c r="H7" s="38" t="s">
        <v>107</v>
      </c>
      <c r="I7" s="38" t="s">
        <v>121</v>
      </c>
      <c r="J7" s="69"/>
      <c r="K7" s="69"/>
      <c r="L7" s="38" t="s">
        <v>109</v>
      </c>
      <c r="M7" s="38">
        <v>0</v>
      </c>
      <c r="N7" s="38" t="s">
        <v>56</v>
      </c>
      <c r="O7" s="39">
        <f>P7*0.2</f>
        <v>9.6000000000000014</v>
      </c>
      <c r="P7" s="39">
        <v>48</v>
      </c>
      <c r="Q7" s="38" t="s">
        <v>76</v>
      </c>
      <c r="R7" s="37" t="s">
        <v>125</v>
      </c>
      <c r="S7" s="61"/>
    </row>
    <row r="8" spans="1:19" s="22" customFormat="1" ht="236.45" customHeight="1" x14ac:dyDescent="0.25">
      <c r="A8" s="69"/>
      <c r="B8" s="70"/>
      <c r="C8" s="70"/>
      <c r="D8" s="70"/>
      <c r="E8" s="70"/>
      <c r="F8" s="70"/>
      <c r="G8" s="70"/>
      <c r="H8" s="38" t="s">
        <v>108</v>
      </c>
      <c r="I8" s="38" t="s">
        <v>122</v>
      </c>
      <c r="J8" s="69"/>
      <c r="K8" s="69"/>
      <c r="L8" s="38" t="s">
        <v>109</v>
      </c>
      <c r="M8" s="43">
        <v>0</v>
      </c>
      <c r="N8" s="38" t="s">
        <v>56</v>
      </c>
      <c r="O8" s="39">
        <v>0</v>
      </c>
      <c r="P8" s="39">
        <v>8</v>
      </c>
      <c r="Q8" s="38" t="s">
        <v>76</v>
      </c>
      <c r="R8" s="37" t="s">
        <v>126</v>
      </c>
      <c r="S8" s="61"/>
    </row>
    <row r="9" spans="1:19" s="22" customFormat="1" ht="140.25" customHeight="1" x14ac:dyDescent="0.25">
      <c r="A9" s="69"/>
      <c r="B9" s="70"/>
      <c r="C9" s="70"/>
      <c r="D9" s="70"/>
      <c r="E9" s="70"/>
      <c r="F9" s="70"/>
      <c r="G9" s="70"/>
      <c r="H9" s="38" t="s">
        <v>57</v>
      </c>
      <c r="I9" s="38" t="s">
        <v>123</v>
      </c>
      <c r="J9" s="69"/>
      <c r="K9" s="69"/>
      <c r="L9" s="38" t="s">
        <v>65</v>
      </c>
      <c r="M9" s="38">
        <v>91.37</v>
      </c>
      <c r="N9" s="38">
        <v>2021</v>
      </c>
      <c r="O9" s="39" t="s">
        <v>56</v>
      </c>
      <c r="P9" s="39">
        <v>90</v>
      </c>
      <c r="Q9" s="38" t="s">
        <v>76</v>
      </c>
      <c r="R9" s="37" t="s">
        <v>117</v>
      </c>
      <c r="S9" s="61"/>
    </row>
    <row r="10" spans="1:19" s="22" customFormat="1" ht="195" x14ac:dyDescent="0.25">
      <c r="A10" s="69"/>
      <c r="B10" s="70"/>
      <c r="C10" s="70"/>
      <c r="D10" s="70"/>
      <c r="E10" s="70"/>
      <c r="F10" s="70"/>
      <c r="G10" s="70"/>
      <c r="H10" s="38" t="s">
        <v>57</v>
      </c>
      <c r="I10" s="38" t="s">
        <v>111</v>
      </c>
      <c r="J10" s="69"/>
      <c r="K10" s="69"/>
      <c r="L10" s="38" t="s">
        <v>65</v>
      </c>
      <c r="M10" s="38">
        <v>77</v>
      </c>
      <c r="N10" s="38">
        <v>2020</v>
      </c>
      <c r="O10" s="39" t="s">
        <v>56</v>
      </c>
      <c r="P10" s="39">
        <v>80</v>
      </c>
      <c r="Q10" s="38" t="s">
        <v>76</v>
      </c>
      <c r="R10" s="37" t="s">
        <v>114</v>
      </c>
      <c r="S10" s="61"/>
    </row>
    <row r="11" spans="1:19" s="22" customFormat="1" ht="60" x14ac:dyDescent="0.25">
      <c r="A11" s="69"/>
      <c r="B11" s="70"/>
      <c r="C11" s="70"/>
      <c r="D11" s="70"/>
      <c r="E11" s="70"/>
      <c r="F11" s="70"/>
      <c r="G11" s="70"/>
      <c r="H11" s="38" t="s">
        <v>57</v>
      </c>
      <c r="I11" s="38" t="s">
        <v>133</v>
      </c>
      <c r="J11" s="69"/>
      <c r="K11" s="69"/>
      <c r="L11" s="38" t="s">
        <v>65</v>
      </c>
      <c r="M11" s="43">
        <v>25</v>
      </c>
      <c r="N11" s="38">
        <v>2021</v>
      </c>
      <c r="O11" s="39" t="s">
        <v>56</v>
      </c>
      <c r="P11" s="39">
        <v>25</v>
      </c>
      <c r="Q11" s="38" t="s">
        <v>76</v>
      </c>
      <c r="R11" s="37" t="s">
        <v>118</v>
      </c>
      <c r="S11" s="61"/>
    </row>
    <row r="12" spans="1:19" s="22" customFormat="1" ht="135" x14ac:dyDescent="0.25">
      <c r="A12" s="69"/>
      <c r="B12" s="70">
        <f>F12</f>
        <v>45847620</v>
      </c>
      <c r="C12" s="70">
        <f>45847619+1</f>
        <v>45847620</v>
      </c>
      <c r="D12" s="70"/>
      <c r="E12" s="70">
        <v>0</v>
      </c>
      <c r="F12" s="70">
        <f>C12+E12</f>
        <v>45847620</v>
      </c>
      <c r="G12" s="70">
        <f>F12</f>
        <v>45847620</v>
      </c>
      <c r="H12" s="38" t="s">
        <v>108</v>
      </c>
      <c r="I12" s="38" t="s">
        <v>120</v>
      </c>
      <c r="J12" s="69" t="s">
        <v>64</v>
      </c>
      <c r="K12" s="69" t="s">
        <v>4</v>
      </c>
      <c r="L12" s="38" t="s">
        <v>63</v>
      </c>
      <c r="M12" s="38">
        <v>0</v>
      </c>
      <c r="N12" s="38" t="s">
        <v>56</v>
      </c>
      <c r="O12" s="39">
        <f>P12*0.3</f>
        <v>1821</v>
      </c>
      <c r="P12" s="39">
        <v>6070</v>
      </c>
      <c r="Q12" s="38" t="s">
        <v>76</v>
      </c>
      <c r="R12" s="37" t="s">
        <v>127</v>
      </c>
      <c r="S12" s="61"/>
    </row>
    <row r="13" spans="1:19" s="22" customFormat="1" ht="219.6" customHeight="1" x14ac:dyDescent="0.25">
      <c r="A13" s="69"/>
      <c r="B13" s="70"/>
      <c r="C13" s="70"/>
      <c r="D13" s="70"/>
      <c r="E13" s="70"/>
      <c r="F13" s="70"/>
      <c r="G13" s="70"/>
      <c r="H13" s="38" t="s">
        <v>107</v>
      </c>
      <c r="I13" s="38" t="s">
        <v>121</v>
      </c>
      <c r="J13" s="69"/>
      <c r="K13" s="69"/>
      <c r="L13" s="38" t="s">
        <v>109</v>
      </c>
      <c r="M13" s="38">
        <v>0</v>
      </c>
      <c r="N13" s="38" t="s">
        <v>56</v>
      </c>
      <c r="O13" s="39">
        <f>P13*0.2</f>
        <v>51</v>
      </c>
      <c r="P13" s="39">
        <v>255</v>
      </c>
      <c r="Q13" s="38" t="s">
        <v>76</v>
      </c>
      <c r="R13" s="37" t="s">
        <v>128</v>
      </c>
      <c r="S13" s="61"/>
    </row>
    <row r="14" spans="1:19" s="22" customFormat="1" ht="239.45" customHeight="1" x14ac:dyDescent="0.25">
      <c r="A14" s="69"/>
      <c r="B14" s="70"/>
      <c r="C14" s="70"/>
      <c r="D14" s="70"/>
      <c r="E14" s="70"/>
      <c r="F14" s="70"/>
      <c r="G14" s="70"/>
      <c r="H14" s="38" t="s">
        <v>107</v>
      </c>
      <c r="I14" s="38" t="s">
        <v>122</v>
      </c>
      <c r="J14" s="69"/>
      <c r="K14" s="69"/>
      <c r="L14" s="38" t="s">
        <v>109</v>
      </c>
      <c r="M14" s="38">
        <v>0</v>
      </c>
      <c r="N14" s="38" t="s">
        <v>56</v>
      </c>
      <c r="O14" s="39">
        <v>0</v>
      </c>
      <c r="P14" s="39">
        <v>72</v>
      </c>
      <c r="Q14" s="38" t="s">
        <v>76</v>
      </c>
      <c r="R14" s="37" t="s">
        <v>129</v>
      </c>
      <c r="S14" s="61"/>
    </row>
    <row r="15" spans="1:19" s="22" customFormat="1" ht="128.44999999999999" customHeight="1" x14ac:dyDescent="0.25">
      <c r="A15" s="69"/>
      <c r="B15" s="70"/>
      <c r="C15" s="70"/>
      <c r="D15" s="70"/>
      <c r="E15" s="70"/>
      <c r="F15" s="70"/>
      <c r="G15" s="70"/>
      <c r="H15" s="38" t="s">
        <v>57</v>
      </c>
      <c r="I15" s="38" t="s">
        <v>123</v>
      </c>
      <c r="J15" s="69"/>
      <c r="K15" s="69"/>
      <c r="L15" s="38" t="s">
        <v>71</v>
      </c>
      <c r="M15" s="38">
        <v>91.37</v>
      </c>
      <c r="N15" s="38">
        <v>2021</v>
      </c>
      <c r="O15" s="39" t="s">
        <v>56</v>
      </c>
      <c r="P15" s="39">
        <v>90</v>
      </c>
      <c r="Q15" s="38" t="s">
        <v>76</v>
      </c>
      <c r="R15" s="37" t="s">
        <v>119</v>
      </c>
      <c r="S15" s="61"/>
    </row>
    <row r="16" spans="1:19" s="22" customFormat="1" ht="195" x14ac:dyDescent="0.25">
      <c r="A16" s="69"/>
      <c r="B16" s="70"/>
      <c r="C16" s="70"/>
      <c r="D16" s="70"/>
      <c r="E16" s="70"/>
      <c r="F16" s="70"/>
      <c r="G16" s="70"/>
      <c r="H16" s="38" t="s">
        <v>57</v>
      </c>
      <c r="I16" s="38" t="s">
        <v>111</v>
      </c>
      <c r="J16" s="69"/>
      <c r="K16" s="69"/>
      <c r="L16" s="38" t="s">
        <v>71</v>
      </c>
      <c r="M16" s="38">
        <v>77</v>
      </c>
      <c r="N16" s="38">
        <v>2020</v>
      </c>
      <c r="O16" s="39" t="s">
        <v>56</v>
      </c>
      <c r="P16" s="39">
        <v>80</v>
      </c>
      <c r="Q16" s="38" t="s">
        <v>76</v>
      </c>
      <c r="R16" s="37" t="s">
        <v>115</v>
      </c>
      <c r="S16" s="61"/>
    </row>
    <row r="17" spans="1:19" s="22" customFormat="1" ht="60" x14ac:dyDescent="0.25">
      <c r="A17" s="69"/>
      <c r="B17" s="70"/>
      <c r="C17" s="70"/>
      <c r="D17" s="70"/>
      <c r="E17" s="70"/>
      <c r="F17" s="70"/>
      <c r="G17" s="70"/>
      <c r="H17" s="38" t="s">
        <v>57</v>
      </c>
      <c r="I17" s="38" t="s">
        <v>133</v>
      </c>
      <c r="J17" s="69"/>
      <c r="K17" s="69"/>
      <c r="L17" s="38" t="s">
        <v>71</v>
      </c>
      <c r="M17" s="39">
        <v>25</v>
      </c>
      <c r="N17" s="38">
        <v>2021</v>
      </c>
      <c r="O17" s="39" t="s">
        <v>56</v>
      </c>
      <c r="P17" s="39">
        <v>25</v>
      </c>
      <c r="Q17" s="38" t="s">
        <v>76</v>
      </c>
      <c r="R17" s="37" t="s">
        <v>116</v>
      </c>
      <c r="S17" s="61"/>
    </row>
    <row r="18" spans="1:19" s="22" customFormat="1" x14ac:dyDescent="0.25">
      <c r="A18" s="29"/>
      <c r="B18" s="29" t="s">
        <v>58</v>
      </c>
      <c r="C18" s="30">
        <f>C6</f>
        <v>5436072</v>
      </c>
      <c r="D18" s="30"/>
      <c r="E18" s="30">
        <f>E6</f>
        <v>0</v>
      </c>
      <c r="F18" s="30">
        <f>F6</f>
        <v>5436072</v>
      </c>
      <c r="G18" s="44"/>
      <c r="H18" s="29"/>
      <c r="I18" s="29"/>
      <c r="J18" s="29"/>
      <c r="K18" s="29"/>
      <c r="L18" s="29"/>
      <c r="M18" s="29">
        <f>SUM(M6:M17)</f>
        <v>386.74</v>
      </c>
      <c r="N18" s="29"/>
      <c r="O18" s="30">
        <f>O6+O7+O8+O12+O13+O14</f>
        <v>2069.1</v>
      </c>
      <c r="P18" s="30">
        <f>SUM(P6:P17)</f>
        <v>7468</v>
      </c>
      <c r="Q18" s="29"/>
    </row>
    <row r="19" spans="1:19" s="22" customFormat="1" x14ac:dyDescent="0.25">
      <c r="A19" s="29"/>
      <c r="B19" s="29" t="s">
        <v>59</v>
      </c>
      <c r="C19" s="30">
        <f>C12</f>
        <v>45847620</v>
      </c>
      <c r="D19" s="30"/>
      <c r="E19" s="30">
        <f>E12</f>
        <v>0</v>
      </c>
      <c r="F19" s="30">
        <f>F12</f>
        <v>45847620</v>
      </c>
      <c r="G19" s="44"/>
      <c r="H19" s="29"/>
      <c r="I19" s="29"/>
      <c r="J19" s="29"/>
      <c r="K19" s="29"/>
      <c r="L19" s="29"/>
      <c r="M19" s="29"/>
      <c r="N19" s="29"/>
      <c r="O19" s="29"/>
      <c r="P19" s="29"/>
      <c r="Q19" s="29"/>
    </row>
    <row r="20" spans="1:19" s="22" customFormat="1" x14ac:dyDescent="0.25">
      <c r="A20" s="29"/>
      <c r="B20" s="29"/>
      <c r="C20" s="44"/>
      <c r="D20" s="29"/>
      <c r="E20" s="44"/>
      <c r="F20" s="44"/>
      <c r="G20" s="44"/>
      <c r="H20" s="29"/>
      <c r="I20" s="29"/>
      <c r="J20" s="29"/>
      <c r="K20" s="29"/>
      <c r="L20" s="29"/>
      <c r="M20" s="29"/>
      <c r="N20" s="29"/>
      <c r="O20" s="29"/>
      <c r="P20" s="29"/>
      <c r="Q20" s="29"/>
    </row>
    <row r="22" spans="1:19" ht="30.75" thickBot="1" x14ac:dyDescent="0.3">
      <c r="A22" s="45" t="s">
        <v>5</v>
      </c>
      <c r="B22" s="45" t="s">
        <v>7</v>
      </c>
      <c r="C22" s="45" t="s">
        <v>60</v>
      </c>
      <c r="D22" s="45" t="s">
        <v>61</v>
      </c>
      <c r="E22" s="45" t="s">
        <v>44</v>
      </c>
      <c r="F22" s="46" t="s">
        <v>3</v>
      </c>
      <c r="G22" s="45" t="s">
        <v>62</v>
      </c>
      <c r="H22" s="46" t="s">
        <v>46</v>
      </c>
      <c r="I22" s="46" t="s">
        <v>12</v>
      </c>
    </row>
    <row r="23" spans="1:19" ht="118.5" customHeight="1" x14ac:dyDescent="0.25">
      <c r="A23" s="27" t="str">
        <f>H6</f>
        <v>Specific output</v>
      </c>
      <c r="B23" s="21" t="str">
        <f>I6</f>
        <v>Persons who have participated in competence and / or qualification improvement activities
(Asmenys, dalyvavę kompetenijos ir (ar) kvalifikacijos tobulinimo veiklose)</v>
      </c>
      <c r="C23" s="47" t="str">
        <f>L6</f>
        <v>perons</v>
      </c>
      <c r="D23" s="47">
        <v>0</v>
      </c>
      <c r="E23" s="47" t="s">
        <v>58</v>
      </c>
      <c r="F23" s="47" t="s">
        <v>4</v>
      </c>
      <c r="G23" s="47" t="s">
        <v>56</v>
      </c>
      <c r="H23" s="48">
        <f>O6</f>
        <v>187.5</v>
      </c>
      <c r="I23" s="49">
        <f>P6</f>
        <v>625</v>
      </c>
      <c r="R23" s="50"/>
    </row>
    <row r="24" spans="1:19" ht="117" customHeight="1" x14ac:dyDescent="0.25">
      <c r="A24" s="28" t="str">
        <f>H12</f>
        <v>Specufic output</v>
      </c>
      <c r="B24" s="38" t="str">
        <f>I12</f>
        <v>Persons who have participated in competence and / or qualification improvement activities
(Asmenys, dalyvavę kompetenijos ir (ar) kvalifikacijos tobulinimo veiklose)</v>
      </c>
      <c r="C24" s="51" t="str">
        <f>L12</f>
        <v>persons</v>
      </c>
      <c r="D24" s="51">
        <v>0</v>
      </c>
      <c r="E24" s="51" t="s">
        <v>64</v>
      </c>
      <c r="F24" s="51" t="s">
        <v>4</v>
      </c>
      <c r="G24" s="51" t="s">
        <v>56</v>
      </c>
      <c r="H24" s="52">
        <f>O12</f>
        <v>1821</v>
      </c>
      <c r="I24" s="53">
        <f>P12</f>
        <v>6070</v>
      </c>
    </row>
    <row r="25" spans="1:19" ht="135.75" customHeight="1" x14ac:dyDescent="0.25">
      <c r="A25" s="28" t="str">
        <f>H7</f>
        <v>Specific output</v>
      </c>
      <c r="B25" s="38" t="str">
        <f>I7</f>
        <v>Organisations involved in the implementation and/or maintenanceof the social service quality standard
(Organizacijos, dalyvavusios socialinių paslaugų kokybės standarto diegimo ir  (ar) palaikymo veiklose)</v>
      </c>
      <c r="C25" s="38" t="str">
        <f>L7</f>
        <v>number</v>
      </c>
      <c r="D25" s="51">
        <v>0</v>
      </c>
      <c r="E25" s="51" t="s">
        <v>58</v>
      </c>
      <c r="F25" s="51" t="s">
        <v>4</v>
      </c>
      <c r="G25" s="51" t="s">
        <v>56</v>
      </c>
      <c r="H25" s="52">
        <f>O7</f>
        <v>9.6000000000000014</v>
      </c>
      <c r="I25" s="54">
        <f>P7</f>
        <v>48</v>
      </c>
    </row>
    <row r="26" spans="1:19" ht="104.25" customHeight="1" x14ac:dyDescent="0.25">
      <c r="A26" s="28" t="str">
        <f>H13</f>
        <v>Specific output</v>
      </c>
      <c r="B26" s="38" t="str">
        <f>I13</f>
        <v>Organisations involved in the implementation and/or maintenanceof the social service quality standard
(Organizacijos, dalyvavusios socialinių paslaugų kokybės standarto diegimo ir  (ar) palaikymo veiklose)</v>
      </c>
      <c r="C26" s="38" t="str">
        <f>L13</f>
        <v>number</v>
      </c>
      <c r="D26" s="51">
        <v>0</v>
      </c>
      <c r="E26" s="51" t="s">
        <v>64</v>
      </c>
      <c r="F26" s="51" t="s">
        <v>4</v>
      </c>
      <c r="G26" s="51" t="s">
        <v>56</v>
      </c>
      <c r="H26" s="52">
        <f>O13</f>
        <v>51</v>
      </c>
      <c r="I26" s="54">
        <f>P13</f>
        <v>255</v>
      </c>
    </row>
    <row r="27" spans="1:19" ht="84.75" customHeight="1" x14ac:dyDescent="0.25">
      <c r="A27" s="28" t="str">
        <f>H8</f>
        <v>Specufic output</v>
      </c>
      <c r="B27" s="38" t="str">
        <f>I8</f>
        <v>Number of received proposals to test social innovation
(Gautų pasiūlymų išbandyti socialines inovacijas skaičius)</v>
      </c>
      <c r="C27" s="38" t="str">
        <f>L8</f>
        <v>number</v>
      </c>
      <c r="D27" s="51">
        <v>0</v>
      </c>
      <c r="E27" s="51" t="s">
        <v>58</v>
      </c>
      <c r="F27" s="51" t="s">
        <v>4</v>
      </c>
      <c r="G27" s="51" t="s">
        <v>56</v>
      </c>
      <c r="H27" s="52">
        <f>O8</f>
        <v>0</v>
      </c>
      <c r="I27" s="54">
        <f>P8</f>
        <v>8</v>
      </c>
    </row>
    <row r="28" spans="1:19" ht="75" customHeight="1" x14ac:dyDescent="0.25">
      <c r="A28" s="28" t="str">
        <f>H14</f>
        <v>Specific output</v>
      </c>
      <c r="B28" s="38" t="str">
        <f>I14</f>
        <v>Number of received proposals to test social innovation
(Gautų pasiūlymų išbandyti socialines inovacijas skaičius)</v>
      </c>
      <c r="C28" s="51" t="str">
        <f>L14</f>
        <v>number</v>
      </c>
      <c r="D28" s="51">
        <v>0</v>
      </c>
      <c r="E28" s="51" t="s">
        <v>64</v>
      </c>
      <c r="F28" s="51" t="s">
        <v>4</v>
      </c>
      <c r="G28" s="51" t="s">
        <v>56</v>
      </c>
      <c r="H28" s="52">
        <f>O14</f>
        <v>0</v>
      </c>
      <c r="I28" s="54">
        <f>P14</f>
        <v>72</v>
      </c>
    </row>
    <row r="29" spans="1:19" ht="111" customHeight="1" x14ac:dyDescent="0.25">
      <c r="A29" s="28" t="str">
        <f>H9</f>
        <v>Specific result</v>
      </c>
      <c r="B29" s="38" t="str">
        <f>I9</f>
        <v xml:space="preserve">Share of participants who have acquired and/or improved competence and/or qualification upon leaving
(Dalyvių, kurie po dalyvavimo veiklose įgijo ir (ar) patobulino kompeteniją ir (ar) kvalifikaciją, dalis)
</v>
      </c>
      <c r="C29" s="51" t="str">
        <f>L9</f>
        <v>percentage</v>
      </c>
      <c r="D29" s="51">
        <f>M9</f>
        <v>91.37</v>
      </c>
      <c r="E29" s="51" t="s">
        <v>58</v>
      </c>
      <c r="F29" s="51" t="s">
        <v>4</v>
      </c>
      <c r="G29" s="51">
        <v>2021</v>
      </c>
      <c r="H29" s="51" t="s">
        <v>56</v>
      </c>
      <c r="I29" s="54">
        <f>P9</f>
        <v>90</v>
      </c>
    </row>
    <row r="30" spans="1:19" ht="114.75" customHeight="1" x14ac:dyDescent="0.25">
      <c r="A30" s="28" t="str">
        <f>H15</f>
        <v>Specific result</v>
      </c>
      <c r="B30" s="38" t="str">
        <f>I15</f>
        <v xml:space="preserve">Share of participants who have acquired and/or improved competence and/or qualification upon leaving
(Dalyvių, kurie po dalyvavimo veiklose įgijo ir (ar) patobulino kompeteniją ir (ar) kvalifikaciją, dalis)
</v>
      </c>
      <c r="C30" s="51" t="str">
        <f>L15</f>
        <v>prercentage</v>
      </c>
      <c r="D30" s="51">
        <f>M15</f>
        <v>91.37</v>
      </c>
      <c r="E30" s="51" t="s">
        <v>64</v>
      </c>
      <c r="F30" s="51" t="s">
        <v>4</v>
      </c>
      <c r="G30" s="51">
        <v>2021</v>
      </c>
      <c r="H30" s="51" t="s">
        <v>56</v>
      </c>
      <c r="I30" s="54">
        <f>P15</f>
        <v>90</v>
      </c>
    </row>
    <row r="31" spans="1:19" ht="167.25" customHeight="1" x14ac:dyDescent="0.25">
      <c r="A31" s="28" t="str">
        <f>H10</f>
        <v>Specific result</v>
      </c>
      <c r="B31" s="38" t="str">
        <f>I10</f>
        <v>Share of organisations that have implemented the quality standard of social services and / or successfully completed their participation in the activities of maintaining the quality standard of social services (Organizacijų, įsidiegusių socialinių paslaugų kokybės standartą ir sėkmingai baigusių dalyvavimą socialinių paslaugų kokybės standarto palaikymo veikloje, dalis)</v>
      </c>
      <c r="C31" s="51" t="str">
        <f>L10</f>
        <v>percentage</v>
      </c>
      <c r="D31" s="51">
        <f>M10</f>
        <v>77</v>
      </c>
      <c r="E31" s="51" t="s">
        <v>58</v>
      </c>
      <c r="F31" s="51" t="s">
        <v>4</v>
      </c>
      <c r="G31" s="51">
        <v>2020</v>
      </c>
      <c r="H31" s="51" t="s">
        <v>56</v>
      </c>
      <c r="I31" s="54">
        <f>P10</f>
        <v>80</v>
      </c>
    </row>
    <row r="32" spans="1:19" ht="153" customHeight="1" x14ac:dyDescent="0.25">
      <c r="A32" s="28" t="str">
        <f>H16</f>
        <v>Specific result</v>
      </c>
      <c r="B32" s="38" t="str">
        <f>I16</f>
        <v>Share of organisations that have implemented the quality standard of social services and / or successfully completed their participation in the activities of maintaining the quality standard of social services (Organizacijų, įsidiegusių socialinių paslaugų kokybės standartą ir sėkmingai baigusių dalyvavimą socialinių paslaugų kokybės standarto palaikymo veikloje, dalis)</v>
      </c>
      <c r="C32" s="51" t="str">
        <f>L16</f>
        <v>prercentage</v>
      </c>
      <c r="D32" s="51">
        <f>M16</f>
        <v>77</v>
      </c>
      <c r="E32" s="51" t="s">
        <v>64</v>
      </c>
      <c r="F32" s="51" t="s">
        <v>4</v>
      </c>
      <c r="G32" s="51">
        <v>2020</v>
      </c>
      <c r="H32" s="51" t="s">
        <v>56</v>
      </c>
      <c r="I32" s="54">
        <f>P16</f>
        <v>80</v>
      </c>
    </row>
    <row r="33" spans="1:10" ht="68.25" customHeight="1" x14ac:dyDescent="0.25">
      <c r="A33" s="28" t="str">
        <f>H11</f>
        <v>Specific result</v>
      </c>
      <c r="B33" s="38" t="str">
        <f>I11</f>
        <v xml:space="preserve"> Share of approved proposals to test social innovation
(Patvirtintų pasiūlymų išbandyti socialines inovacijas, dalis )</v>
      </c>
      <c r="C33" s="51" t="str">
        <f>L11</f>
        <v>percentage</v>
      </c>
      <c r="D33" s="52">
        <f>M11</f>
        <v>25</v>
      </c>
      <c r="E33" s="51" t="s">
        <v>58</v>
      </c>
      <c r="F33" s="51" t="s">
        <v>4</v>
      </c>
      <c r="G33" s="51">
        <v>2021</v>
      </c>
      <c r="H33" s="51" t="s">
        <v>56</v>
      </c>
      <c r="I33" s="55">
        <f>P11</f>
        <v>25</v>
      </c>
    </row>
    <row r="34" spans="1:10" ht="70.5" customHeight="1" thickBot="1" x14ac:dyDescent="0.3">
      <c r="A34" s="31" t="str">
        <f>H17</f>
        <v>Specific result</v>
      </c>
      <c r="B34" s="32" t="str">
        <f>I17</f>
        <v xml:space="preserve"> Share of approved proposals to test social innovation
(Patvirtintų pasiūlymų išbandyti socialines inovacijas, dalis )</v>
      </c>
      <c r="C34" s="56" t="str">
        <f>L17</f>
        <v>prercentage</v>
      </c>
      <c r="D34" s="57">
        <f>M17</f>
        <v>25</v>
      </c>
      <c r="E34" s="56" t="s">
        <v>64</v>
      </c>
      <c r="F34" s="56" t="s">
        <v>4</v>
      </c>
      <c r="G34" s="56">
        <v>2021</v>
      </c>
      <c r="H34" s="56" t="s">
        <v>56</v>
      </c>
      <c r="I34" s="58">
        <f>P17</f>
        <v>25</v>
      </c>
    </row>
    <row r="35" spans="1:10" x14ac:dyDescent="0.25">
      <c r="D35" s="17">
        <f>SUM(D23:D34)</f>
        <v>386.74</v>
      </c>
      <c r="H35" s="59">
        <f>H23+H24+H25+H26</f>
        <v>2069.1</v>
      </c>
      <c r="I35" s="59">
        <f>SUM(I23:I34)</f>
        <v>7468</v>
      </c>
      <c r="J35" s="17" t="b">
        <f>I35=P18</f>
        <v>1</v>
      </c>
    </row>
  </sheetData>
  <mergeCells count="31">
    <mergeCell ref="S4:S5"/>
    <mergeCell ref="Q4:Q5"/>
    <mergeCell ref="R4:R5"/>
    <mergeCell ref="F6:F11"/>
    <mergeCell ref="G6:G11"/>
    <mergeCell ref="J6:J11"/>
    <mergeCell ref="J4:J5"/>
    <mergeCell ref="K6:K11"/>
    <mergeCell ref="K4:K5"/>
    <mergeCell ref="L4:L5"/>
    <mergeCell ref="M4:N4"/>
    <mergeCell ref="O4:O5"/>
    <mergeCell ref="P4:P5"/>
    <mergeCell ref="H4:I4"/>
    <mergeCell ref="J12:J17"/>
    <mergeCell ref="K12:K17"/>
    <mergeCell ref="A6:A17"/>
    <mergeCell ref="B6:B11"/>
    <mergeCell ref="C6:C11"/>
    <mergeCell ref="D6:D17"/>
    <mergeCell ref="E6:E11"/>
    <mergeCell ref="B12:B17"/>
    <mergeCell ref="C12:C17"/>
    <mergeCell ref="E12:E17"/>
    <mergeCell ref="F12:F17"/>
    <mergeCell ref="G12:G17"/>
    <mergeCell ref="A4:A5"/>
    <mergeCell ref="B4:B5"/>
    <mergeCell ref="C4:C5"/>
    <mergeCell ref="D4:F4"/>
    <mergeCell ref="G4:G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0"/>
  <sheetViews>
    <sheetView zoomScale="75" zoomScaleNormal="75" workbookViewId="0">
      <selection activeCell="C26" sqref="C26:C27"/>
    </sheetView>
  </sheetViews>
  <sheetFormatPr defaultColWidth="9.140625" defaultRowHeight="15" x14ac:dyDescent="0.25"/>
  <cols>
    <col min="1" max="1" width="9.140625" style="12"/>
    <col min="2" max="2" width="34.85546875" style="13" bestFit="1" customWidth="1"/>
    <col min="3" max="3" width="96.42578125" style="13" customWidth="1"/>
    <col min="4" max="4" width="91.7109375" style="12" customWidth="1"/>
    <col min="5" max="5" width="64.85546875" style="13" customWidth="1"/>
    <col min="6" max="16384" width="9.140625" style="13"/>
  </cols>
  <sheetData>
    <row r="1" spans="1:5" x14ac:dyDescent="0.25">
      <c r="A1" s="4" t="s">
        <v>0</v>
      </c>
      <c r="B1" s="4" t="s">
        <v>1</v>
      </c>
      <c r="C1" s="4" t="s">
        <v>2</v>
      </c>
      <c r="D1" s="13"/>
    </row>
    <row r="2" spans="1:5" x14ac:dyDescent="0.25">
      <c r="A2" s="6">
        <v>0</v>
      </c>
      <c r="B2" s="3" t="s">
        <v>3</v>
      </c>
      <c r="C2" s="3" t="s">
        <v>4</v>
      </c>
      <c r="D2" s="13"/>
    </row>
    <row r="3" spans="1:5" x14ac:dyDescent="0.25">
      <c r="A3" s="6">
        <v>1</v>
      </c>
      <c r="B3" s="3" t="s">
        <v>5</v>
      </c>
      <c r="C3" s="3" t="s">
        <v>6</v>
      </c>
      <c r="D3" s="13"/>
    </row>
    <row r="4" spans="1:5" x14ac:dyDescent="0.25">
      <c r="A4" s="6">
        <f>A3+1</f>
        <v>2</v>
      </c>
      <c r="B4" s="3" t="s">
        <v>7</v>
      </c>
      <c r="C4" s="5" t="s">
        <v>80</v>
      </c>
      <c r="D4" s="13"/>
    </row>
    <row r="5" spans="1:5" x14ac:dyDescent="0.25">
      <c r="A5" s="6">
        <f t="shared" ref="A5:A20" si="0">A4+1</f>
        <v>3</v>
      </c>
      <c r="B5" s="3" t="s">
        <v>8</v>
      </c>
      <c r="C5" s="7" t="s">
        <v>109</v>
      </c>
      <c r="D5" s="13"/>
    </row>
    <row r="6" spans="1:5" x14ac:dyDescent="0.25">
      <c r="A6" s="6">
        <f t="shared" si="0"/>
        <v>4</v>
      </c>
      <c r="B6" s="3" t="s">
        <v>9</v>
      </c>
      <c r="C6" s="7" t="s">
        <v>72</v>
      </c>
      <c r="D6" s="13"/>
    </row>
    <row r="7" spans="1:5" x14ac:dyDescent="0.25">
      <c r="A7" s="6">
        <f t="shared" si="0"/>
        <v>5</v>
      </c>
      <c r="B7" s="3" t="s">
        <v>10</v>
      </c>
      <c r="C7" s="8">
        <v>0</v>
      </c>
      <c r="D7" s="13"/>
    </row>
    <row r="8" spans="1:5" ht="27" customHeight="1" x14ac:dyDescent="0.25">
      <c r="A8" s="6">
        <f t="shared" si="0"/>
        <v>6</v>
      </c>
      <c r="B8" s="3" t="s">
        <v>11</v>
      </c>
      <c r="C8" s="7" t="s">
        <v>113</v>
      </c>
      <c r="D8" s="13"/>
    </row>
    <row r="9" spans="1:5" ht="30" customHeight="1" x14ac:dyDescent="0.25">
      <c r="A9" s="6">
        <f t="shared" si="0"/>
        <v>7</v>
      </c>
      <c r="B9" s="3" t="s">
        <v>12</v>
      </c>
      <c r="C9" s="7" t="s">
        <v>112</v>
      </c>
      <c r="D9" s="13"/>
    </row>
    <row r="10" spans="1:5" x14ac:dyDescent="0.25">
      <c r="A10" s="6">
        <f t="shared" si="0"/>
        <v>8</v>
      </c>
      <c r="B10" s="3" t="s">
        <v>13</v>
      </c>
      <c r="C10" s="7" t="s">
        <v>90</v>
      </c>
      <c r="D10" s="13"/>
    </row>
    <row r="11" spans="1:5" ht="30" x14ac:dyDescent="0.25">
      <c r="A11" s="6">
        <f t="shared" si="0"/>
        <v>9</v>
      </c>
      <c r="B11" s="3" t="s">
        <v>14</v>
      </c>
      <c r="C11" s="7" t="s">
        <v>89</v>
      </c>
      <c r="D11" s="15"/>
    </row>
    <row r="12" spans="1:5" ht="90" x14ac:dyDescent="0.25">
      <c r="A12" s="6">
        <f t="shared" si="0"/>
        <v>10</v>
      </c>
      <c r="B12" s="3" t="s">
        <v>15</v>
      </c>
      <c r="C12" s="7" t="s">
        <v>131</v>
      </c>
      <c r="D12" s="33"/>
      <c r="E12" s="15"/>
    </row>
    <row r="13" spans="1:5" x14ac:dyDescent="0.25">
      <c r="A13" s="6">
        <f t="shared" si="0"/>
        <v>11</v>
      </c>
      <c r="B13" s="3" t="s">
        <v>16</v>
      </c>
      <c r="C13" s="7" t="s">
        <v>76</v>
      </c>
      <c r="D13" s="13"/>
    </row>
    <row r="14" spans="1:5" ht="30" x14ac:dyDescent="0.25">
      <c r="A14" s="6">
        <f t="shared" si="0"/>
        <v>12</v>
      </c>
      <c r="B14" s="3" t="s">
        <v>17</v>
      </c>
      <c r="C14" s="7" t="s">
        <v>83</v>
      </c>
      <c r="D14" s="15"/>
    </row>
    <row r="15" spans="1:5" ht="45" x14ac:dyDescent="0.25">
      <c r="A15" s="6">
        <f t="shared" si="0"/>
        <v>13</v>
      </c>
      <c r="B15" s="3" t="s">
        <v>18</v>
      </c>
      <c r="C15" s="7" t="s">
        <v>84</v>
      </c>
      <c r="D15" s="15"/>
    </row>
    <row r="16" spans="1:5" x14ac:dyDescent="0.25">
      <c r="A16" s="6">
        <f t="shared" si="0"/>
        <v>14</v>
      </c>
      <c r="B16" s="3" t="s">
        <v>19</v>
      </c>
      <c r="C16" s="7" t="s">
        <v>67</v>
      </c>
      <c r="D16" s="13"/>
    </row>
    <row r="17" spans="1:17" x14ac:dyDescent="0.25">
      <c r="A17" s="6">
        <f t="shared" si="0"/>
        <v>15</v>
      </c>
      <c r="B17" s="3" t="s">
        <v>20</v>
      </c>
      <c r="C17" s="7" t="s">
        <v>21</v>
      </c>
      <c r="D17" s="13"/>
    </row>
    <row r="18" spans="1:17" x14ac:dyDescent="0.25">
      <c r="A18" s="6">
        <f t="shared" si="0"/>
        <v>16</v>
      </c>
      <c r="B18" s="3" t="s">
        <v>22</v>
      </c>
      <c r="C18" s="7" t="s">
        <v>23</v>
      </c>
    </row>
    <row r="19" spans="1:17" ht="30" x14ac:dyDescent="0.25">
      <c r="A19" s="6">
        <f>A18+1</f>
        <v>17</v>
      </c>
      <c r="B19" s="3" t="s">
        <v>24</v>
      </c>
      <c r="C19" s="7" t="s">
        <v>82</v>
      </c>
      <c r="M19" s="1"/>
      <c r="N19" s="1"/>
      <c r="O19" s="1"/>
      <c r="P19" s="1"/>
      <c r="Q19" s="1"/>
    </row>
    <row r="20" spans="1:17" x14ac:dyDescent="0.25">
      <c r="A20" s="6">
        <f t="shared" si="0"/>
        <v>18</v>
      </c>
      <c r="B20" s="3" t="s">
        <v>25</v>
      </c>
      <c r="C20" s="7" t="s">
        <v>26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0"/>
  <sheetViews>
    <sheetView zoomScale="75" zoomScaleNormal="75" workbookViewId="0">
      <selection activeCell="C16" sqref="C16"/>
    </sheetView>
  </sheetViews>
  <sheetFormatPr defaultColWidth="9.140625" defaultRowHeight="15" x14ac:dyDescent="0.25"/>
  <cols>
    <col min="1" max="1" width="9.140625" style="12"/>
    <col min="2" max="2" width="34.85546875" style="13" bestFit="1" customWidth="1"/>
    <col min="3" max="3" width="90.140625" style="13" customWidth="1"/>
    <col min="4" max="4" width="80.85546875" style="13" customWidth="1"/>
    <col min="5" max="16384" width="9.140625" style="13"/>
  </cols>
  <sheetData>
    <row r="1" spans="1:4" x14ac:dyDescent="0.25">
      <c r="A1" s="4" t="s">
        <v>0</v>
      </c>
      <c r="B1" s="4" t="s">
        <v>1</v>
      </c>
      <c r="C1" s="4" t="s">
        <v>2</v>
      </c>
    </row>
    <row r="2" spans="1:4" x14ac:dyDescent="0.25">
      <c r="A2" s="6">
        <v>0</v>
      </c>
      <c r="B2" s="3" t="s">
        <v>3</v>
      </c>
      <c r="C2" s="3" t="s">
        <v>4</v>
      </c>
    </row>
    <row r="3" spans="1:4" x14ac:dyDescent="0.25">
      <c r="A3" s="6">
        <v>1</v>
      </c>
      <c r="B3" s="3" t="s">
        <v>5</v>
      </c>
      <c r="C3" s="3" t="s">
        <v>6</v>
      </c>
    </row>
    <row r="4" spans="1:4" ht="28.5" x14ac:dyDescent="0.25">
      <c r="A4" s="6">
        <f>A3+1</f>
        <v>2</v>
      </c>
      <c r="B4" s="3" t="s">
        <v>7</v>
      </c>
      <c r="C4" s="5" t="s">
        <v>77</v>
      </c>
    </row>
    <row r="5" spans="1:4" x14ac:dyDescent="0.25">
      <c r="A5" s="6">
        <f t="shared" ref="A5:A20" si="0">A4+1</f>
        <v>3</v>
      </c>
      <c r="B5" s="3" t="s">
        <v>8</v>
      </c>
      <c r="C5" s="7" t="s">
        <v>109</v>
      </c>
    </row>
    <row r="6" spans="1:4" x14ac:dyDescent="0.25">
      <c r="A6" s="6">
        <f t="shared" si="0"/>
        <v>4</v>
      </c>
      <c r="B6" s="3" t="s">
        <v>9</v>
      </c>
      <c r="C6" s="7" t="s">
        <v>72</v>
      </c>
    </row>
    <row r="7" spans="1:4" x14ac:dyDescent="0.25">
      <c r="A7" s="6">
        <f t="shared" si="0"/>
        <v>5</v>
      </c>
      <c r="B7" s="3" t="s">
        <v>10</v>
      </c>
      <c r="C7" s="8">
        <v>0</v>
      </c>
    </row>
    <row r="8" spans="1:4" ht="27" customHeight="1" x14ac:dyDescent="0.25">
      <c r="A8" s="6">
        <f t="shared" si="0"/>
        <v>6</v>
      </c>
      <c r="B8" s="3" t="s">
        <v>11</v>
      </c>
      <c r="C8" s="7" t="s">
        <v>27</v>
      </c>
    </row>
    <row r="9" spans="1:4" ht="30" customHeight="1" x14ac:dyDescent="0.25">
      <c r="A9" s="6">
        <f t="shared" si="0"/>
        <v>7</v>
      </c>
      <c r="B9" s="3" t="s">
        <v>12</v>
      </c>
      <c r="C9" s="7" t="s">
        <v>28</v>
      </c>
    </row>
    <row r="10" spans="1:4" x14ac:dyDescent="0.25">
      <c r="A10" s="6">
        <f t="shared" si="0"/>
        <v>8</v>
      </c>
      <c r="B10" s="3" t="s">
        <v>13</v>
      </c>
      <c r="C10" s="7" t="s">
        <v>90</v>
      </c>
    </row>
    <row r="11" spans="1:4" ht="33" customHeight="1" x14ac:dyDescent="0.25">
      <c r="A11" s="6">
        <f t="shared" si="0"/>
        <v>9</v>
      </c>
      <c r="B11" s="3" t="s">
        <v>14</v>
      </c>
      <c r="C11" s="7" t="s">
        <v>89</v>
      </c>
    </row>
    <row r="12" spans="1:4" ht="105" x14ac:dyDescent="0.25">
      <c r="A12" s="6">
        <f t="shared" si="0"/>
        <v>10</v>
      </c>
      <c r="B12" s="3" t="s">
        <v>15</v>
      </c>
      <c r="C12" s="7" t="s">
        <v>130</v>
      </c>
    </row>
    <row r="13" spans="1:4" x14ac:dyDescent="0.25">
      <c r="A13" s="6">
        <f t="shared" si="0"/>
        <v>11</v>
      </c>
      <c r="B13" s="3" t="s">
        <v>16</v>
      </c>
      <c r="C13" s="7" t="s">
        <v>76</v>
      </c>
    </row>
    <row r="14" spans="1:4" ht="45" x14ac:dyDescent="0.25">
      <c r="A14" s="6">
        <f t="shared" si="0"/>
        <v>12</v>
      </c>
      <c r="B14" s="3" t="s">
        <v>17</v>
      </c>
      <c r="C14" s="7" t="s">
        <v>85</v>
      </c>
      <c r="D14" s="33"/>
    </row>
    <row r="15" spans="1:4" ht="60" x14ac:dyDescent="0.25">
      <c r="A15" s="6">
        <f t="shared" si="0"/>
        <v>13</v>
      </c>
      <c r="B15" s="3" t="s">
        <v>18</v>
      </c>
      <c r="C15" s="7" t="s">
        <v>87</v>
      </c>
      <c r="D15" s="15"/>
    </row>
    <row r="16" spans="1:4" ht="30" x14ac:dyDescent="0.25">
      <c r="A16" s="6">
        <f t="shared" si="0"/>
        <v>14</v>
      </c>
      <c r="B16" s="3" t="s">
        <v>19</v>
      </c>
      <c r="C16" s="7" t="s">
        <v>86</v>
      </c>
    </row>
    <row r="17" spans="1:16" x14ac:dyDescent="0.25">
      <c r="A17" s="6">
        <f t="shared" si="0"/>
        <v>15</v>
      </c>
      <c r="B17" s="3" t="s">
        <v>20</v>
      </c>
      <c r="C17" s="7" t="s">
        <v>21</v>
      </c>
    </row>
    <row r="18" spans="1:16" x14ac:dyDescent="0.25">
      <c r="A18" s="6">
        <f t="shared" si="0"/>
        <v>16</v>
      </c>
      <c r="B18" s="3" t="s">
        <v>22</v>
      </c>
      <c r="C18" s="7" t="s">
        <v>23</v>
      </c>
    </row>
    <row r="19" spans="1:16" ht="45" x14ac:dyDescent="0.25">
      <c r="A19" s="6">
        <f>A18+1</f>
        <v>17</v>
      </c>
      <c r="B19" s="3" t="s">
        <v>24</v>
      </c>
      <c r="C19" s="7" t="s">
        <v>88</v>
      </c>
      <c r="L19" s="1"/>
      <c r="M19" s="1"/>
      <c r="N19" s="1"/>
      <c r="O19" s="1"/>
      <c r="P19" s="1"/>
    </row>
    <row r="20" spans="1:16" x14ac:dyDescent="0.25">
      <c r="A20" s="6">
        <f t="shared" si="0"/>
        <v>18</v>
      </c>
      <c r="B20" s="3" t="s">
        <v>25</v>
      </c>
      <c r="C20" s="7" t="s">
        <v>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0"/>
  <sheetViews>
    <sheetView zoomScale="75" zoomScaleNormal="75" workbookViewId="0">
      <selection activeCell="C26" sqref="C26"/>
    </sheetView>
  </sheetViews>
  <sheetFormatPr defaultColWidth="9.140625" defaultRowHeight="15" x14ac:dyDescent="0.25"/>
  <cols>
    <col min="1" max="1" width="9.140625" style="12"/>
    <col min="2" max="2" width="34.85546875" style="13" bestFit="1" customWidth="1"/>
    <col min="3" max="3" width="110.85546875" style="13" customWidth="1"/>
    <col min="4" max="4" width="36.85546875" style="12" customWidth="1"/>
    <col min="5" max="16384" width="9.140625" style="13"/>
  </cols>
  <sheetData>
    <row r="1" spans="1:4" x14ac:dyDescent="0.25">
      <c r="A1" s="4" t="s">
        <v>0</v>
      </c>
      <c r="B1" s="4" t="s">
        <v>1</v>
      </c>
      <c r="C1" s="4" t="s">
        <v>2</v>
      </c>
      <c r="D1" s="13"/>
    </row>
    <row r="2" spans="1:4" x14ac:dyDescent="0.25">
      <c r="A2" s="6">
        <v>0</v>
      </c>
      <c r="B2" s="3" t="s">
        <v>3</v>
      </c>
      <c r="C2" s="3" t="s">
        <v>4</v>
      </c>
      <c r="D2" s="13"/>
    </row>
    <row r="3" spans="1:4" x14ac:dyDescent="0.25">
      <c r="A3" s="6">
        <v>1</v>
      </c>
      <c r="B3" s="3" t="s">
        <v>5</v>
      </c>
      <c r="C3" s="3" t="s">
        <v>6</v>
      </c>
      <c r="D3" s="13"/>
    </row>
    <row r="4" spans="1:4" x14ac:dyDescent="0.25">
      <c r="A4" s="6">
        <f>A3+1</f>
        <v>2</v>
      </c>
      <c r="B4" s="3" t="s">
        <v>7</v>
      </c>
      <c r="C4" s="5" t="s">
        <v>75</v>
      </c>
      <c r="D4" s="13"/>
    </row>
    <row r="5" spans="1:4" x14ac:dyDescent="0.25">
      <c r="A5" s="6">
        <f t="shared" ref="A5:A20" si="0">A4+1</f>
        <v>3</v>
      </c>
      <c r="B5" s="3" t="s">
        <v>8</v>
      </c>
      <c r="C5" s="7" t="s">
        <v>109</v>
      </c>
      <c r="D5" s="13"/>
    </row>
    <row r="6" spans="1:4" x14ac:dyDescent="0.25">
      <c r="A6" s="6">
        <f t="shared" si="0"/>
        <v>4</v>
      </c>
      <c r="B6" s="3" t="s">
        <v>9</v>
      </c>
      <c r="C6" s="7" t="s">
        <v>72</v>
      </c>
      <c r="D6" s="13"/>
    </row>
    <row r="7" spans="1:4" x14ac:dyDescent="0.25">
      <c r="A7" s="6">
        <f t="shared" si="0"/>
        <v>5</v>
      </c>
      <c r="B7" s="3" t="s">
        <v>10</v>
      </c>
      <c r="C7" s="8">
        <v>0</v>
      </c>
      <c r="D7" s="13"/>
    </row>
    <row r="8" spans="1:4" ht="27" customHeight="1" x14ac:dyDescent="0.25">
      <c r="A8" s="6">
        <f t="shared" si="0"/>
        <v>6</v>
      </c>
      <c r="B8" s="3" t="s">
        <v>11</v>
      </c>
      <c r="C8" s="7" t="s">
        <v>29</v>
      </c>
      <c r="D8" s="13"/>
    </row>
    <row r="9" spans="1:4" ht="30" customHeight="1" x14ac:dyDescent="0.25">
      <c r="A9" s="6">
        <f t="shared" si="0"/>
        <v>7</v>
      </c>
      <c r="B9" s="3" t="s">
        <v>12</v>
      </c>
      <c r="C9" s="7" t="s">
        <v>66</v>
      </c>
      <c r="D9" s="13"/>
    </row>
    <row r="10" spans="1:4" x14ac:dyDescent="0.25">
      <c r="A10" s="6">
        <f t="shared" si="0"/>
        <v>8</v>
      </c>
      <c r="B10" s="3" t="s">
        <v>13</v>
      </c>
      <c r="C10" s="7" t="s">
        <v>90</v>
      </c>
      <c r="D10" s="13"/>
    </row>
    <row r="11" spans="1:4" ht="33" customHeight="1" x14ac:dyDescent="0.25">
      <c r="A11" s="6">
        <f t="shared" si="0"/>
        <v>9</v>
      </c>
      <c r="B11" s="3" t="s">
        <v>14</v>
      </c>
      <c r="C11" s="7" t="s">
        <v>89</v>
      </c>
      <c r="D11" s="13"/>
    </row>
    <row r="12" spans="1:4" ht="61.5" customHeight="1" x14ac:dyDescent="0.2">
      <c r="A12" s="6">
        <f t="shared" si="0"/>
        <v>10</v>
      </c>
      <c r="B12" s="3" t="s">
        <v>15</v>
      </c>
      <c r="C12" s="7" t="s">
        <v>97</v>
      </c>
      <c r="D12" s="36"/>
    </row>
    <row r="13" spans="1:4" x14ac:dyDescent="0.25">
      <c r="A13" s="6">
        <f t="shared" si="0"/>
        <v>11</v>
      </c>
      <c r="B13" s="3" t="s">
        <v>16</v>
      </c>
      <c r="C13" s="7" t="s">
        <v>76</v>
      </c>
      <c r="D13" s="13"/>
    </row>
    <row r="14" spans="1:4" ht="33" customHeight="1" x14ac:dyDescent="0.25">
      <c r="A14" s="6">
        <f t="shared" si="0"/>
        <v>12</v>
      </c>
      <c r="B14" s="3" t="s">
        <v>17</v>
      </c>
      <c r="C14" s="7" t="s">
        <v>99</v>
      </c>
      <c r="D14" s="13"/>
    </row>
    <row r="15" spans="1:4" ht="30" x14ac:dyDescent="0.25">
      <c r="A15" s="6">
        <f t="shared" si="0"/>
        <v>13</v>
      </c>
      <c r="B15" s="3" t="s">
        <v>18</v>
      </c>
      <c r="C15" s="7" t="s">
        <v>100</v>
      </c>
      <c r="D15" s="13"/>
    </row>
    <row r="16" spans="1:4" x14ac:dyDescent="0.25">
      <c r="A16" s="6">
        <f t="shared" si="0"/>
        <v>14</v>
      </c>
      <c r="B16" s="3" t="s">
        <v>19</v>
      </c>
      <c r="C16" s="7" t="s">
        <v>86</v>
      </c>
      <c r="D16" s="13"/>
    </row>
    <row r="17" spans="1:17" x14ac:dyDescent="0.25">
      <c r="A17" s="6">
        <f t="shared" si="0"/>
        <v>15</v>
      </c>
      <c r="B17" s="3" t="s">
        <v>20</v>
      </c>
      <c r="C17" s="7" t="s">
        <v>21</v>
      </c>
      <c r="D17" s="13"/>
    </row>
    <row r="18" spans="1:17" x14ac:dyDescent="0.25">
      <c r="A18" s="6">
        <f t="shared" si="0"/>
        <v>16</v>
      </c>
      <c r="B18" s="3" t="s">
        <v>22</v>
      </c>
      <c r="C18" s="7" t="s">
        <v>23</v>
      </c>
    </row>
    <row r="19" spans="1:17" x14ac:dyDescent="0.25">
      <c r="A19" s="6">
        <f>A18+1</f>
        <v>17</v>
      </c>
      <c r="B19" s="3" t="s">
        <v>24</v>
      </c>
      <c r="C19" s="7" t="s">
        <v>91</v>
      </c>
      <c r="M19" s="1"/>
      <c r="N19" s="1"/>
      <c r="O19" s="1"/>
      <c r="P19" s="1"/>
      <c r="Q19" s="1"/>
    </row>
    <row r="20" spans="1:17" x14ac:dyDescent="0.25">
      <c r="A20" s="6">
        <f t="shared" si="0"/>
        <v>18</v>
      </c>
      <c r="B20" s="3" t="s">
        <v>25</v>
      </c>
      <c r="C20" s="7" t="s">
        <v>26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20"/>
  <sheetViews>
    <sheetView zoomScale="75" zoomScaleNormal="75" workbookViewId="0">
      <selection activeCell="D4" sqref="D4"/>
    </sheetView>
  </sheetViews>
  <sheetFormatPr defaultColWidth="9.140625" defaultRowHeight="15" x14ac:dyDescent="0.25"/>
  <cols>
    <col min="1" max="1" width="9.140625" style="11"/>
    <col min="2" max="2" width="34.85546875" style="2" bestFit="1" customWidth="1"/>
    <col min="3" max="3" width="90.140625" style="2" customWidth="1"/>
    <col min="4" max="4" width="68.7109375" style="2" customWidth="1"/>
    <col min="5" max="16384" width="9.140625" style="2"/>
  </cols>
  <sheetData>
    <row r="1" spans="1:3" x14ac:dyDescent="0.25">
      <c r="A1" s="4" t="s">
        <v>0</v>
      </c>
      <c r="B1" s="4" t="s">
        <v>1</v>
      </c>
      <c r="C1" s="4" t="s">
        <v>2</v>
      </c>
    </row>
    <row r="2" spans="1:3" x14ac:dyDescent="0.25">
      <c r="A2" s="6">
        <v>0</v>
      </c>
      <c r="B2" s="3" t="s">
        <v>3</v>
      </c>
      <c r="C2" s="3" t="s">
        <v>4</v>
      </c>
    </row>
    <row r="3" spans="1:3" x14ac:dyDescent="0.25">
      <c r="A3" s="6">
        <v>1</v>
      </c>
      <c r="B3" s="3" t="s">
        <v>5</v>
      </c>
      <c r="C3" s="3" t="s">
        <v>30</v>
      </c>
    </row>
    <row r="4" spans="1:3" ht="28.5" x14ac:dyDescent="0.25">
      <c r="A4" s="6">
        <f>A3+1</f>
        <v>2</v>
      </c>
      <c r="B4" s="3" t="s">
        <v>7</v>
      </c>
      <c r="C4" s="9" t="s">
        <v>81</v>
      </c>
    </row>
    <row r="5" spans="1:3" x14ac:dyDescent="0.25">
      <c r="A5" s="6">
        <f t="shared" ref="A5:A20" si="0">A4+1</f>
        <v>3</v>
      </c>
      <c r="B5" s="3" t="s">
        <v>8</v>
      </c>
      <c r="C5" s="7" t="s">
        <v>73</v>
      </c>
    </row>
    <row r="6" spans="1:3" x14ac:dyDescent="0.25">
      <c r="A6" s="6">
        <f t="shared" si="0"/>
        <v>4</v>
      </c>
      <c r="B6" s="3" t="s">
        <v>9</v>
      </c>
      <c r="C6" s="7" t="s">
        <v>74</v>
      </c>
    </row>
    <row r="7" spans="1:3" x14ac:dyDescent="0.25">
      <c r="A7" s="6">
        <f t="shared" si="0"/>
        <v>5</v>
      </c>
      <c r="B7" s="3" t="s">
        <v>10</v>
      </c>
      <c r="C7" s="8">
        <v>91.37</v>
      </c>
    </row>
    <row r="8" spans="1:3" ht="27" customHeight="1" x14ac:dyDescent="0.25">
      <c r="A8" s="6">
        <f t="shared" si="0"/>
        <v>6</v>
      </c>
      <c r="B8" s="3" t="s">
        <v>11</v>
      </c>
      <c r="C8" s="3" t="s">
        <v>31</v>
      </c>
    </row>
    <row r="9" spans="1:3" ht="30" customHeight="1" x14ac:dyDescent="0.25">
      <c r="A9" s="6">
        <f t="shared" si="0"/>
        <v>7</v>
      </c>
      <c r="B9" s="3" t="s">
        <v>12</v>
      </c>
      <c r="C9" s="7" t="s">
        <v>32</v>
      </c>
    </row>
    <row r="10" spans="1:3" x14ac:dyDescent="0.25">
      <c r="A10" s="6">
        <f t="shared" si="0"/>
        <v>8</v>
      </c>
      <c r="B10" s="3" t="s">
        <v>13</v>
      </c>
      <c r="C10" s="7" t="s">
        <v>90</v>
      </c>
    </row>
    <row r="11" spans="1:3" ht="30" x14ac:dyDescent="0.25">
      <c r="A11" s="6">
        <f t="shared" si="0"/>
        <v>9</v>
      </c>
      <c r="B11" s="3" t="s">
        <v>14</v>
      </c>
      <c r="C11" s="7" t="s">
        <v>89</v>
      </c>
    </row>
    <row r="12" spans="1:3" ht="90" x14ac:dyDescent="0.25">
      <c r="A12" s="6">
        <f t="shared" si="0"/>
        <v>10</v>
      </c>
      <c r="B12" s="3" t="s">
        <v>15</v>
      </c>
      <c r="C12" s="9" t="s">
        <v>95</v>
      </c>
    </row>
    <row r="13" spans="1:3" x14ac:dyDescent="0.25">
      <c r="A13" s="6">
        <f t="shared" si="0"/>
        <v>11</v>
      </c>
      <c r="B13" s="3" t="s">
        <v>16</v>
      </c>
      <c r="C13" s="7" t="s">
        <v>76</v>
      </c>
    </row>
    <row r="14" spans="1:3" ht="45" x14ac:dyDescent="0.25">
      <c r="A14" s="6">
        <f t="shared" si="0"/>
        <v>12</v>
      </c>
      <c r="B14" s="3" t="s">
        <v>17</v>
      </c>
      <c r="C14" s="23" t="s">
        <v>101</v>
      </c>
    </row>
    <row r="15" spans="1:3" ht="60" x14ac:dyDescent="0.25">
      <c r="A15" s="6">
        <f t="shared" si="0"/>
        <v>13</v>
      </c>
      <c r="B15" s="3" t="s">
        <v>18</v>
      </c>
      <c r="C15" s="23" t="s">
        <v>102</v>
      </c>
    </row>
    <row r="16" spans="1:3" ht="30" x14ac:dyDescent="0.25">
      <c r="A16" s="6">
        <f t="shared" si="0"/>
        <v>14</v>
      </c>
      <c r="B16" s="3" t="s">
        <v>19</v>
      </c>
      <c r="C16" s="7" t="s">
        <v>69</v>
      </c>
    </row>
    <row r="17" spans="1:16" x14ac:dyDescent="0.25">
      <c r="A17" s="6">
        <f t="shared" si="0"/>
        <v>15</v>
      </c>
      <c r="B17" s="3" t="s">
        <v>20</v>
      </c>
      <c r="C17" s="7" t="s">
        <v>21</v>
      </c>
    </row>
    <row r="18" spans="1:16" x14ac:dyDescent="0.25">
      <c r="A18" s="6">
        <f t="shared" si="0"/>
        <v>16</v>
      </c>
      <c r="B18" s="3" t="s">
        <v>22</v>
      </c>
      <c r="C18" s="7" t="s">
        <v>23</v>
      </c>
    </row>
    <row r="19" spans="1:16" ht="30" x14ac:dyDescent="0.25">
      <c r="A19" s="6">
        <f>A18+1</f>
        <v>17</v>
      </c>
      <c r="B19" s="3" t="s">
        <v>24</v>
      </c>
      <c r="C19" s="7" t="s">
        <v>92</v>
      </c>
      <c r="L19" s="10"/>
      <c r="M19" s="10"/>
      <c r="N19" s="10"/>
      <c r="O19" s="10"/>
      <c r="P19" s="10"/>
    </row>
    <row r="20" spans="1:16" x14ac:dyDescent="0.25">
      <c r="A20" s="6">
        <f t="shared" si="0"/>
        <v>18</v>
      </c>
      <c r="B20" s="3" t="s">
        <v>25</v>
      </c>
      <c r="C20" s="7" t="s">
        <v>26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zoomScale="75" zoomScaleNormal="75" workbookViewId="0">
      <selection activeCell="C4" sqref="C4"/>
    </sheetView>
  </sheetViews>
  <sheetFormatPr defaultColWidth="9.140625" defaultRowHeight="15" x14ac:dyDescent="0.25"/>
  <cols>
    <col min="1" max="1" width="9.140625" style="14"/>
    <col min="2" max="2" width="37" style="15" bestFit="1" customWidth="1"/>
    <col min="3" max="3" width="73.28515625" style="16" customWidth="1"/>
    <col min="4" max="4" width="36.85546875" style="12" customWidth="1"/>
    <col min="5" max="16384" width="9.140625" style="13"/>
  </cols>
  <sheetData>
    <row r="1" spans="1:4" x14ac:dyDescent="0.25">
      <c r="A1" s="4" t="s">
        <v>0</v>
      </c>
      <c r="B1" s="4" t="s">
        <v>1</v>
      </c>
      <c r="C1" s="4" t="s">
        <v>2</v>
      </c>
      <c r="D1" s="13"/>
    </row>
    <row r="2" spans="1:4" x14ac:dyDescent="0.25">
      <c r="A2" s="6">
        <v>0</v>
      </c>
      <c r="B2" s="3" t="s">
        <v>3</v>
      </c>
      <c r="C2" s="3" t="s">
        <v>4</v>
      </c>
      <c r="D2" s="13"/>
    </row>
    <row r="3" spans="1:4" x14ac:dyDescent="0.25">
      <c r="A3" s="6">
        <v>1</v>
      </c>
      <c r="B3" s="3" t="s">
        <v>5</v>
      </c>
      <c r="C3" s="3" t="s">
        <v>30</v>
      </c>
      <c r="D3" s="13"/>
    </row>
    <row r="4" spans="1:4" ht="42.75" x14ac:dyDescent="0.25">
      <c r="A4" s="6">
        <f>A3+1</f>
        <v>2</v>
      </c>
      <c r="B4" s="3" t="s">
        <v>7</v>
      </c>
      <c r="C4" s="9" t="s">
        <v>79</v>
      </c>
      <c r="D4" s="25"/>
    </row>
    <row r="5" spans="1:4" x14ac:dyDescent="0.25">
      <c r="A5" s="6">
        <f t="shared" ref="A5:A20" si="0">A4+1</f>
        <v>3</v>
      </c>
      <c r="B5" s="3" t="s">
        <v>8</v>
      </c>
      <c r="C5" s="7" t="s">
        <v>73</v>
      </c>
      <c r="D5" s="13"/>
    </row>
    <row r="6" spans="1:4" x14ac:dyDescent="0.25">
      <c r="A6" s="6">
        <f t="shared" si="0"/>
        <v>4</v>
      </c>
      <c r="B6" s="3" t="s">
        <v>9</v>
      </c>
      <c r="C6" s="7" t="s">
        <v>74</v>
      </c>
      <c r="D6" s="13"/>
    </row>
    <row r="7" spans="1:4" x14ac:dyDescent="0.25">
      <c r="A7" s="6">
        <f t="shared" si="0"/>
        <v>5</v>
      </c>
      <c r="B7" s="3" t="s">
        <v>10</v>
      </c>
      <c r="C7" s="8">
        <v>77</v>
      </c>
      <c r="D7" s="13"/>
    </row>
    <row r="8" spans="1:4" ht="35.450000000000003" customHeight="1" x14ac:dyDescent="0.25">
      <c r="A8" s="6">
        <f t="shared" si="0"/>
        <v>6</v>
      </c>
      <c r="B8" s="3" t="s">
        <v>11</v>
      </c>
      <c r="C8" s="7" t="s">
        <v>33</v>
      </c>
      <c r="D8" s="13"/>
    </row>
    <row r="9" spans="1:4" ht="28.5" customHeight="1" x14ac:dyDescent="0.25">
      <c r="A9" s="6">
        <f t="shared" si="0"/>
        <v>7</v>
      </c>
      <c r="B9" s="3" t="s">
        <v>12</v>
      </c>
      <c r="C9" s="7" t="s">
        <v>34</v>
      </c>
      <c r="D9" s="13"/>
    </row>
    <row r="10" spans="1:4" x14ac:dyDescent="0.25">
      <c r="A10" s="6">
        <f t="shared" si="0"/>
        <v>8</v>
      </c>
      <c r="B10" s="3" t="s">
        <v>13</v>
      </c>
      <c r="C10" s="7" t="s">
        <v>90</v>
      </c>
      <c r="D10" s="13"/>
    </row>
    <row r="11" spans="1:4" ht="45" x14ac:dyDescent="0.25">
      <c r="A11" s="6">
        <f t="shared" si="0"/>
        <v>9</v>
      </c>
      <c r="B11" s="3" t="s">
        <v>14</v>
      </c>
      <c r="C11" s="7" t="s">
        <v>89</v>
      </c>
      <c r="D11" s="13"/>
    </row>
    <row r="12" spans="1:4" ht="135" x14ac:dyDescent="0.25">
      <c r="A12" s="6">
        <f t="shared" si="0"/>
        <v>10</v>
      </c>
      <c r="B12" s="3" t="s">
        <v>15</v>
      </c>
      <c r="C12" s="7" t="s">
        <v>96</v>
      </c>
      <c r="D12" s="24"/>
    </row>
    <row r="13" spans="1:4" x14ac:dyDescent="0.25">
      <c r="A13" s="6">
        <f t="shared" si="0"/>
        <v>11</v>
      </c>
      <c r="B13" s="3" t="s">
        <v>16</v>
      </c>
      <c r="C13" s="7" t="s">
        <v>76</v>
      </c>
      <c r="D13" s="13"/>
    </row>
    <row r="14" spans="1:4" ht="45" x14ac:dyDescent="0.25">
      <c r="A14" s="6">
        <f t="shared" si="0"/>
        <v>12</v>
      </c>
      <c r="B14" s="3" t="s">
        <v>17</v>
      </c>
      <c r="C14" s="26" t="s">
        <v>103</v>
      </c>
      <c r="D14" s="13"/>
    </row>
    <row r="15" spans="1:4" ht="105" x14ac:dyDescent="0.25">
      <c r="A15" s="6">
        <f t="shared" si="0"/>
        <v>13</v>
      </c>
      <c r="B15" s="3" t="s">
        <v>18</v>
      </c>
      <c r="C15" s="26" t="s">
        <v>104</v>
      </c>
      <c r="D15" s="13"/>
    </row>
    <row r="16" spans="1:4" ht="30" x14ac:dyDescent="0.25">
      <c r="A16" s="6">
        <f t="shared" si="0"/>
        <v>14</v>
      </c>
      <c r="B16" s="3" t="s">
        <v>19</v>
      </c>
      <c r="C16" s="7" t="s">
        <v>69</v>
      </c>
      <c r="D16" s="13"/>
    </row>
    <row r="17" spans="1:4" x14ac:dyDescent="0.25">
      <c r="A17" s="6">
        <f t="shared" si="0"/>
        <v>15</v>
      </c>
      <c r="B17" s="3" t="s">
        <v>20</v>
      </c>
      <c r="C17" s="7" t="s">
        <v>21</v>
      </c>
      <c r="D17" s="13"/>
    </row>
    <row r="18" spans="1:4" x14ac:dyDescent="0.25">
      <c r="A18" s="6">
        <f t="shared" si="0"/>
        <v>16</v>
      </c>
      <c r="B18" s="3" t="s">
        <v>22</v>
      </c>
      <c r="C18" s="7" t="s">
        <v>35</v>
      </c>
      <c r="D18" s="13"/>
    </row>
    <row r="19" spans="1:4" ht="30" x14ac:dyDescent="0.25">
      <c r="A19" s="6">
        <f>A18+1</f>
        <v>17</v>
      </c>
      <c r="B19" s="3" t="s">
        <v>24</v>
      </c>
      <c r="C19" s="7" t="s">
        <v>93</v>
      </c>
      <c r="D19" s="13"/>
    </row>
    <row r="20" spans="1:4" x14ac:dyDescent="0.25">
      <c r="A20" s="6">
        <f t="shared" si="0"/>
        <v>18</v>
      </c>
      <c r="B20" s="3" t="s">
        <v>25</v>
      </c>
      <c r="C20" s="7" t="s">
        <v>26</v>
      </c>
      <c r="D20" s="1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0"/>
  <sheetViews>
    <sheetView zoomScale="75" zoomScaleNormal="75" workbookViewId="0">
      <selection activeCell="D31" sqref="D31"/>
    </sheetView>
  </sheetViews>
  <sheetFormatPr defaultColWidth="9.140625" defaultRowHeight="15" x14ac:dyDescent="0.25"/>
  <cols>
    <col min="1" max="1" width="9.140625" style="12"/>
    <col min="2" max="2" width="34.85546875" style="13" bestFit="1" customWidth="1"/>
    <col min="3" max="3" width="82.85546875" style="13" customWidth="1"/>
    <col min="4" max="4" width="88.5703125" style="12" customWidth="1"/>
    <col min="5" max="16384" width="9.140625" style="13"/>
  </cols>
  <sheetData>
    <row r="1" spans="1:4" x14ac:dyDescent="0.25">
      <c r="A1" s="4" t="s">
        <v>0</v>
      </c>
      <c r="B1" s="4" t="s">
        <v>1</v>
      </c>
      <c r="C1" s="4" t="s">
        <v>2</v>
      </c>
      <c r="D1" s="13"/>
    </row>
    <row r="2" spans="1:4" x14ac:dyDescent="0.25">
      <c r="A2" s="6">
        <v>0</v>
      </c>
      <c r="B2" s="3" t="s">
        <v>3</v>
      </c>
      <c r="C2" s="3" t="s">
        <v>4</v>
      </c>
      <c r="D2" s="13"/>
    </row>
    <row r="3" spans="1:4" x14ac:dyDescent="0.25">
      <c r="A3" s="6">
        <v>1</v>
      </c>
      <c r="B3" s="3" t="s">
        <v>5</v>
      </c>
      <c r="C3" s="3" t="s">
        <v>30</v>
      </c>
      <c r="D3" s="13"/>
    </row>
    <row r="4" spans="1:4" ht="33" customHeight="1" x14ac:dyDescent="0.25">
      <c r="A4" s="6">
        <f>A3+1</f>
        <v>2</v>
      </c>
      <c r="B4" s="3" t="s">
        <v>7</v>
      </c>
      <c r="C4" s="40" t="s">
        <v>134</v>
      </c>
      <c r="D4" s="25"/>
    </row>
    <row r="5" spans="1:4" x14ac:dyDescent="0.25">
      <c r="A5" s="6">
        <f t="shared" ref="A5:A20" si="0">A4+1</f>
        <v>3</v>
      </c>
      <c r="B5" s="3" t="s">
        <v>8</v>
      </c>
      <c r="C5" s="7" t="s">
        <v>73</v>
      </c>
      <c r="D5" s="13"/>
    </row>
    <row r="6" spans="1:4" x14ac:dyDescent="0.25">
      <c r="A6" s="6">
        <f t="shared" si="0"/>
        <v>4</v>
      </c>
      <c r="B6" s="3" t="s">
        <v>9</v>
      </c>
      <c r="C6" s="7" t="s">
        <v>74</v>
      </c>
      <c r="D6" s="7"/>
    </row>
    <row r="7" spans="1:4" x14ac:dyDescent="0.25">
      <c r="A7" s="6">
        <f t="shared" si="0"/>
        <v>5</v>
      </c>
      <c r="B7" s="3" t="s">
        <v>10</v>
      </c>
      <c r="C7" s="8">
        <v>25</v>
      </c>
      <c r="D7" s="7"/>
    </row>
    <row r="8" spans="1:4" ht="27" customHeight="1" x14ac:dyDescent="0.25">
      <c r="A8" s="6">
        <f t="shared" si="0"/>
        <v>6</v>
      </c>
      <c r="B8" s="3" t="s">
        <v>11</v>
      </c>
      <c r="C8" s="7" t="s">
        <v>36</v>
      </c>
      <c r="D8" s="13"/>
    </row>
    <row r="9" spans="1:4" ht="36" customHeight="1" x14ac:dyDescent="0.25">
      <c r="A9" s="6">
        <f t="shared" si="0"/>
        <v>7</v>
      </c>
      <c r="B9" s="3" t="s">
        <v>12</v>
      </c>
      <c r="C9" s="26" t="s">
        <v>132</v>
      </c>
      <c r="D9" s="13"/>
    </row>
    <row r="10" spans="1:4" x14ac:dyDescent="0.25">
      <c r="A10" s="6">
        <f t="shared" si="0"/>
        <v>8</v>
      </c>
      <c r="B10" s="3" t="s">
        <v>13</v>
      </c>
      <c r="C10" s="7" t="s">
        <v>90</v>
      </c>
    </row>
    <row r="11" spans="1:4" ht="30" x14ac:dyDescent="0.25">
      <c r="A11" s="6">
        <f t="shared" si="0"/>
        <v>9</v>
      </c>
      <c r="B11" s="3" t="s">
        <v>14</v>
      </c>
      <c r="C11" s="7" t="s">
        <v>89</v>
      </c>
      <c r="D11" s="34"/>
    </row>
    <row r="12" spans="1:4" ht="105" x14ac:dyDescent="0.25">
      <c r="A12" s="6">
        <f t="shared" si="0"/>
        <v>10</v>
      </c>
      <c r="B12" s="3" t="s">
        <v>15</v>
      </c>
      <c r="C12" s="7" t="s">
        <v>98</v>
      </c>
      <c r="D12" s="35"/>
    </row>
    <row r="13" spans="1:4" x14ac:dyDescent="0.25">
      <c r="A13" s="6">
        <f t="shared" si="0"/>
        <v>11</v>
      </c>
      <c r="B13" s="3" t="s">
        <v>16</v>
      </c>
      <c r="C13" s="7" t="s">
        <v>76</v>
      </c>
    </row>
    <row r="14" spans="1:4" ht="30" x14ac:dyDescent="0.25">
      <c r="A14" s="6">
        <f t="shared" si="0"/>
        <v>12</v>
      </c>
      <c r="B14" s="3" t="s">
        <v>17</v>
      </c>
      <c r="C14" s="7" t="s">
        <v>105</v>
      </c>
      <c r="D14" s="14"/>
    </row>
    <row r="15" spans="1:4" ht="30" x14ac:dyDescent="0.25">
      <c r="A15" s="6">
        <f t="shared" si="0"/>
        <v>13</v>
      </c>
      <c r="B15" s="3" t="s">
        <v>18</v>
      </c>
      <c r="C15" s="7" t="s">
        <v>106</v>
      </c>
      <c r="D15" s="14"/>
    </row>
    <row r="16" spans="1:4" ht="30" x14ac:dyDescent="0.25">
      <c r="A16" s="6">
        <f t="shared" si="0"/>
        <v>14</v>
      </c>
      <c r="B16" s="3" t="s">
        <v>19</v>
      </c>
      <c r="C16" s="7" t="s">
        <v>69</v>
      </c>
    </row>
    <row r="17" spans="1:17" x14ac:dyDescent="0.25">
      <c r="A17" s="6">
        <f t="shared" si="0"/>
        <v>15</v>
      </c>
      <c r="B17" s="3" t="s">
        <v>20</v>
      </c>
      <c r="C17" s="7" t="s">
        <v>21</v>
      </c>
    </row>
    <row r="18" spans="1:17" x14ac:dyDescent="0.25">
      <c r="A18" s="6">
        <f t="shared" si="0"/>
        <v>16</v>
      </c>
      <c r="B18" s="3" t="s">
        <v>22</v>
      </c>
      <c r="C18" s="7" t="s">
        <v>23</v>
      </c>
    </row>
    <row r="19" spans="1:17" x14ac:dyDescent="0.25">
      <c r="A19" s="6">
        <f>A18+1</f>
        <v>17</v>
      </c>
      <c r="B19" s="3" t="s">
        <v>24</v>
      </c>
      <c r="C19" s="7" t="s">
        <v>94</v>
      </c>
      <c r="M19" s="1"/>
      <c r="N19" s="1"/>
      <c r="O19" s="1"/>
      <c r="P19" s="1"/>
      <c r="Q19" s="1"/>
    </row>
    <row r="20" spans="1:17" x14ac:dyDescent="0.25">
      <c r="A20" s="6">
        <f t="shared" si="0"/>
        <v>18</v>
      </c>
      <c r="B20" s="3" t="s">
        <v>25</v>
      </c>
      <c r="C20" s="7"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7</vt:i4>
      </vt:variant>
    </vt:vector>
  </HeadingPairs>
  <TitlesOfParts>
    <vt:vector size="7" baseType="lpstr">
      <vt:lpstr>4.11 (6.1)</vt:lpstr>
      <vt:lpstr>F Specific output 6.1.1 (1)</vt:lpstr>
      <vt:lpstr>F Specific output 6.1.1 (2)</vt:lpstr>
      <vt:lpstr>F Specific output 6.1.1 (3)</vt:lpstr>
      <vt:lpstr>F Specific result 6.1.1 (1)</vt:lpstr>
      <vt:lpstr>F Specific result 6.1.1 (2)</vt:lpstr>
      <vt:lpstr>F Specific result 6.1.1 (3)</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UsualBusiness</dc:creator>
  <cp:lastModifiedBy>Paulina Kemėšytė</cp:lastModifiedBy>
  <cp:revision/>
  <dcterms:created xsi:type="dcterms:W3CDTF">2019-08-26T08:32:57Z</dcterms:created>
  <dcterms:modified xsi:type="dcterms:W3CDTF">2025-12-11T13:56:24Z</dcterms:modified>
</cp:coreProperties>
</file>